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HodaotAS\"/>
    </mc:Choice>
  </mc:AlternateContent>
  <bookViews>
    <workbookView xWindow="0" yWindow="150" windowWidth="15960" windowHeight="8595"/>
  </bookViews>
  <sheets>
    <sheet name="לוח 11 Table" sheetId="1" r:id="rId1"/>
  </sheets>
  <definedNames>
    <definedName name="_ftn1" localSheetId="0">'לוח 11 Table'!#REF!</definedName>
    <definedName name="_ftnref1" localSheetId="0">'לוח 11 Table'!$P$13</definedName>
    <definedName name="_xlnm.Print_Area" localSheetId="0">'לוח 11 Table'!$A$1:$P$29,'לוח 11 Table'!$R$1:$AG$31</definedName>
  </definedNames>
  <calcPr calcId="162913"/>
</workbook>
</file>

<file path=xl/calcChain.xml><?xml version="1.0" encoding="utf-8"?>
<calcChain xmlns="http://schemas.openxmlformats.org/spreadsheetml/2006/main">
  <c r="N29" i="1" l="1"/>
  <c r="AE29" i="1" s="1"/>
  <c r="Y28" i="1" l="1"/>
  <c r="X28" i="1"/>
  <c r="W28" i="1"/>
  <c r="U28" i="1"/>
  <c r="O28" i="1"/>
  <c r="AF28" i="1" s="1"/>
  <c r="N28" i="1"/>
  <c r="AE28" i="1" s="1"/>
  <c r="M28" i="1"/>
  <c r="AD28" i="1" s="1"/>
  <c r="L28" i="1"/>
  <c r="AC28" i="1" s="1"/>
  <c r="I28" i="1"/>
  <c r="E28" i="1"/>
  <c r="V28" i="1" s="1"/>
  <c r="Y26" i="1" l="1"/>
  <c r="X26" i="1"/>
  <c r="W26" i="1"/>
  <c r="U26" i="1"/>
  <c r="Y25" i="1"/>
  <c r="X25" i="1"/>
  <c r="W25" i="1"/>
  <c r="V25" i="1"/>
  <c r="U25" i="1"/>
  <c r="O26" i="1"/>
  <c r="AF26" i="1" s="1"/>
  <c r="N26" i="1"/>
  <c r="AE26" i="1" s="1"/>
  <c r="M26" i="1"/>
  <c r="AD26" i="1" s="1"/>
  <c r="L26" i="1"/>
  <c r="AC26" i="1" s="1"/>
  <c r="I26" i="1"/>
  <c r="E26" i="1"/>
  <c r="V26" i="1" s="1"/>
  <c r="O25" i="1"/>
  <c r="AF25" i="1" s="1"/>
  <c r="N25" i="1"/>
  <c r="AE25" i="1" s="1"/>
  <c r="M25" i="1"/>
  <c r="AD25" i="1" s="1"/>
  <c r="L25" i="1"/>
  <c r="AC25" i="1" s="1"/>
  <c r="O29" i="1" l="1"/>
  <c r="M29" i="1"/>
  <c r="L29" i="1"/>
  <c r="I29" i="1"/>
  <c r="AD29" i="1" l="1"/>
  <c r="AF29" i="1"/>
  <c r="U29" i="1"/>
  <c r="X29" i="1"/>
  <c r="Y29" i="1"/>
  <c r="AC29" i="1"/>
  <c r="N24" i="1" l="1"/>
  <c r="M24" i="1"/>
  <c r="L24" i="1"/>
  <c r="N23" i="1"/>
  <c r="M23" i="1"/>
  <c r="L23" i="1"/>
  <c r="I23" i="1"/>
  <c r="E23" i="1"/>
  <c r="N22" i="1"/>
  <c r="M22" i="1"/>
  <c r="L22" i="1"/>
  <c r="I22" i="1"/>
  <c r="E22" i="1"/>
  <c r="N21" i="1"/>
  <c r="M21" i="1"/>
  <c r="L21" i="1"/>
  <c r="I21" i="1"/>
  <c r="E21" i="1"/>
  <c r="N20" i="1"/>
  <c r="M20" i="1"/>
  <c r="L20" i="1"/>
  <c r="I20" i="1"/>
  <c r="E20" i="1"/>
  <c r="N19" i="1"/>
  <c r="M19" i="1"/>
  <c r="L19" i="1"/>
  <c r="I19" i="1"/>
  <c r="E19" i="1"/>
  <c r="N18" i="1"/>
  <c r="M18" i="1"/>
  <c r="L18" i="1"/>
  <c r="I18" i="1"/>
  <c r="E18" i="1"/>
  <c r="N17" i="1"/>
  <c r="M17" i="1"/>
  <c r="L17" i="1"/>
  <c r="I17" i="1"/>
  <c r="E17" i="1"/>
  <c r="N16" i="1"/>
  <c r="M16" i="1"/>
  <c r="L16" i="1"/>
  <c r="I16" i="1"/>
  <c r="E16" i="1"/>
  <c r="N15" i="1"/>
  <c r="M15" i="1"/>
  <c r="L15" i="1"/>
  <c r="I15" i="1"/>
  <c r="E15" i="1"/>
  <c r="N14" i="1"/>
  <c r="M14" i="1"/>
  <c r="L14" i="1"/>
  <c r="I14" i="1"/>
  <c r="E14" i="1"/>
  <c r="N13" i="1"/>
  <c r="M13" i="1"/>
  <c r="L13" i="1"/>
  <c r="I13" i="1"/>
  <c r="E13" i="1"/>
  <c r="N12" i="1"/>
  <c r="M12" i="1"/>
  <c r="L12" i="1"/>
  <c r="I12" i="1"/>
  <c r="E12" i="1"/>
  <c r="N11" i="1"/>
  <c r="M11" i="1"/>
  <c r="L11" i="1"/>
  <c r="I11" i="1"/>
  <c r="E11" i="1"/>
  <c r="N10" i="1"/>
  <c r="M10" i="1"/>
  <c r="L10" i="1"/>
  <c r="I10" i="1"/>
  <c r="E10" i="1"/>
  <c r="W10" i="1"/>
  <c r="X10" i="1"/>
  <c r="Y10" i="1"/>
  <c r="W11" i="1"/>
  <c r="X11" i="1"/>
  <c r="Y11" i="1"/>
  <c r="W12" i="1"/>
  <c r="X12" i="1"/>
  <c r="Y12" i="1"/>
  <c r="W13" i="1"/>
  <c r="X13" i="1"/>
  <c r="Y13" i="1"/>
  <c r="W14" i="1"/>
  <c r="X14" i="1"/>
  <c r="Y14" i="1"/>
  <c r="W15" i="1"/>
  <c r="X15" i="1"/>
  <c r="Y15" i="1"/>
  <c r="W16" i="1"/>
  <c r="X16" i="1"/>
  <c r="Y16" i="1"/>
  <c r="W17" i="1"/>
  <c r="X17" i="1"/>
  <c r="Y17" i="1"/>
  <c r="W18" i="1"/>
  <c r="X18" i="1"/>
  <c r="Y18" i="1"/>
  <c r="W19" i="1"/>
  <c r="X19" i="1"/>
  <c r="Y19" i="1"/>
  <c r="W20" i="1"/>
  <c r="X20" i="1"/>
  <c r="Y20" i="1"/>
  <c r="W21" i="1"/>
  <c r="X21" i="1"/>
  <c r="Y21" i="1"/>
  <c r="W22" i="1"/>
  <c r="X22" i="1"/>
  <c r="Y22" i="1"/>
  <c r="W23" i="1"/>
  <c r="X23" i="1"/>
  <c r="Y23" i="1"/>
  <c r="V24" i="1"/>
  <c r="W24" i="1"/>
  <c r="X24" i="1"/>
  <c r="Y24" i="1"/>
  <c r="U11" i="1"/>
  <c r="U12" i="1"/>
  <c r="U13" i="1"/>
  <c r="U14" i="1"/>
  <c r="U15" i="1"/>
  <c r="U16" i="1"/>
  <c r="U17" i="1"/>
  <c r="U18" i="1"/>
  <c r="U19" i="1"/>
  <c r="U20" i="1"/>
  <c r="U21" i="1"/>
  <c r="U22" i="1"/>
  <c r="U23" i="1"/>
  <c r="U24" i="1"/>
  <c r="U10" i="1"/>
  <c r="O11" i="1"/>
  <c r="AF11" i="1" s="1"/>
  <c r="O12" i="1"/>
  <c r="AF12" i="1" s="1"/>
  <c r="O13" i="1"/>
  <c r="AF13" i="1" s="1"/>
  <c r="O14" i="1"/>
  <c r="AF14" i="1" s="1"/>
  <c r="O15" i="1"/>
  <c r="AF15" i="1" s="1"/>
  <c r="O16" i="1"/>
  <c r="AF16" i="1" s="1"/>
  <c r="O17" i="1"/>
  <c r="AF17" i="1" s="1"/>
  <c r="O18" i="1"/>
  <c r="AF18" i="1" s="1"/>
  <c r="O19" i="1"/>
  <c r="AF19" i="1" s="1"/>
  <c r="O20" i="1"/>
  <c r="AF20" i="1" s="1"/>
  <c r="O21" i="1"/>
  <c r="AF21" i="1" s="1"/>
  <c r="O22" i="1"/>
  <c r="AF22" i="1" s="1"/>
  <c r="O23" i="1"/>
  <c r="AF23" i="1" s="1"/>
  <c r="O24" i="1"/>
  <c r="AF24" i="1" s="1"/>
  <c r="O10" i="1"/>
  <c r="AF10" i="1" s="1"/>
  <c r="AE24" i="1" l="1"/>
  <c r="AD24" i="1"/>
  <c r="AC24" i="1"/>
  <c r="AE23" i="1" l="1"/>
  <c r="AD23" i="1" l="1"/>
  <c r="AC23" i="1"/>
  <c r="V23" i="1"/>
  <c r="AE22" i="1" l="1"/>
  <c r="AD22" i="1"/>
  <c r="AC22" i="1"/>
  <c r="V22" i="1"/>
  <c r="AE21" i="1" l="1"/>
  <c r="AD21" i="1"/>
  <c r="AC21" i="1"/>
  <c r="V21" i="1"/>
  <c r="AE20" i="1" l="1"/>
  <c r="AD20" i="1"/>
  <c r="AC20" i="1"/>
  <c r="AE19" i="1"/>
  <c r="AD19" i="1"/>
  <c r="AC19" i="1"/>
  <c r="AE18" i="1"/>
  <c r="AD18" i="1"/>
  <c r="AC18" i="1"/>
  <c r="AE17" i="1"/>
  <c r="AD17" i="1"/>
  <c r="AC17" i="1"/>
  <c r="AE16" i="1"/>
  <c r="AD16" i="1"/>
  <c r="AC16" i="1"/>
  <c r="AE15" i="1"/>
  <c r="AD15" i="1"/>
  <c r="AC15" i="1"/>
  <c r="AE14" i="1"/>
  <c r="AD14" i="1"/>
  <c r="AC14" i="1"/>
  <c r="AE13" i="1"/>
  <c r="AD13" i="1"/>
  <c r="AC13" i="1"/>
  <c r="AE12" i="1"/>
  <c r="AD12" i="1"/>
  <c r="AC12" i="1"/>
  <c r="AE11" i="1"/>
  <c r="AD11" i="1"/>
  <c r="AC11" i="1"/>
  <c r="AE10" i="1"/>
  <c r="AD10" i="1"/>
  <c r="AC10" i="1"/>
  <c r="V20" i="1"/>
  <c r="V19" i="1"/>
  <c r="V18" i="1"/>
  <c r="V17" i="1"/>
  <c r="V16" i="1"/>
  <c r="V15" i="1"/>
  <c r="V14" i="1"/>
  <c r="V13" i="1"/>
  <c r="V12" i="1"/>
  <c r="V11" i="1"/>
  <c r="V10" i="1"/>
</calcChain>
</file>

<file path=xl/sharedStrings.xml><?xml version="1.0" encoding="utf-8"?>
<sst xmlns="http://schemas.openxmlformats.org/spreadsheetml/2006/main" count="141" uniqueCount="80">
  <si>
    <t>תקופה</t>
  </si>
  <si>
    <t>אלפים</t>
  </si>
  <si>
    <t>Period</t>
  </si>
  <si>
    <t>Thousands</t>
  </si>
  <si>
    <t>סך הכל
Total</t>
  </si>
  <si>
    <t>סך הכל
Total
(4+5)</t>
  </si>
  <si>
    <t>סך הכל
Total
(3+7)</t>
  </si>
  <si>
    <t xml:space="preserve">נעדרו זמנית מעבודה כל השבוע
Temporarily absent from work all week </t>
  </si>
  <si>
    <t>מזה: נעדרו כל השבוע בגלל סיבות הקשורות בקורונה
Thereof: Absent from work all week due to reasons related to the Coronavirus pandemic</t>
  </si>
  <si>
    <t>בכוח העבודה
In labour force</t>
  </si>
  <si>
    <t>מאי 2020</t>
  </si>
  <si>
    <t>יוני 2020</t>
  </si>
  <si>
    <t>May 2020</t>
  </si>
  <si>
    <t>June 2020</t>
  </si>
  <si>
    <t>Percentage in labour force (1)</t>
  </si>
  <si>
    <t>אחוז מכוח העבודה (1)</t>
  </si>
  <si>
    <t>יולי 2020</t>
  </si>
  <si>
    <t>July 2020</t>
  </si>
  <si>
    <t>סך הכל
Total
(2+8)</t>
  </si>
  <si>
    <t xml:space="preserve">(1) The percentage of the labor force of columns 12 and 13 is calculated after adding columns 9 and 10 to </t>
  </si>
  <si>
    <t xml:space="preserve">(1) אחוז מכוח העבודה של עמודות 12 ו-13 מחושב אחרי הוספת עמודות 9 ו-10 </t>
  </si>
  <si>
    <t xml:space="preserve">מזה: הפסיקו לעבוד בגלל פיטורים או סגירת מקום העבודה ממרץ 2020
Thereof: Stopped working due to dismissal or closure of the workplace from March 2020 </t>
  </si>
  <si>
    <t>מרץ 2020</t>
  </si>
  <si>
    <t>March 2020</t>
  </si>
  <si>
    <t>אפריל 2020</t>
  </si>
  <si>
    <t>April 2020</t>
  </si>
  <si>
    <t>אוגוסט 2020</t>
  </si>
  <si>
    <t>August 2020</t>
  </si>
  <si>
    <t>ספטמבר 2020</t>
  </si>
  <si>
    <t>September 2020</t>
  </si>
  <si>
    <t>אוקטובר 2020</t>
  </si>
  <si>
    <t>October 2020</t>
  </si>
  <si>
    <t>עבדו השבוע
Working during the week
(3-5)</t>
  </si>
  <si>
    <t>סך הכל
Total
(1-2)</t>
  </si>
  <si>
    <t>נובמבר 2020</t>
  </si>
  <si>
    <t>November 2020</t>
  </si>
  <si>
    <t>דצמבר 2020</t>
  </si>
  <si>
    <t>December 2020</t>
  </si>
  <si>
    <t>ינואר 2021</t>
  </si>
  <si>
    <t>January 2021</t>
  </si>
  <si>
    <t>פברואר 2021</t>
  </si>
  <si>
    <t>February 2021</t>
  </si>
  <si>
    <t>מרץ 2021</t>
  </si>
  <si>
    <t>March 2021</t>
  </si>
  <si>
    <t>אפריל 2021</t>
  </si>
  <si>
    <t>April 2021</t>
  </si>
  <si>
    <t>מאי 2021</t>
  </si>
  <si>
    <t>May 2021</t>
  </si>
  <si>
    <t xml:space="preserve">     לכוח העבודה בהתאמה. שיעור התעסוקה בעמודה 14 מחושב מכלל האוכלוסייה בעמודה 1.</t>
  </si>
  <si>
    <t xml:space="preserve">      the labor force respectively. Employment rate in column 14 calculated of total population in column 1.</t>
  </si>
  <si>
    <t>לוח 11.- נשים בנות 15 ומעלה לפי תכונות כוח עבודה - חודשי</t>
  </si>
  <si>
    <t>לוח 11.- נשים בנות 15 ומעלה לפי תכונות כוח עבודה - חודשי (המשך)</t>
  </si>
  <si>
    <t>Table 11. - Women aged 15 and over by labour force characteristics - Monthly (cont.)</t>
  </si>
  <si>
    <t xml:space="preserve">מועסקות 
Employed persons
</t>
  </si>
  <si>
    <t>בלתי מועסקות
Unemployed persons</t>
  </si>
  <si>
    <t xml:space="preserve">בלתי מועסקות ונעדרות זמנית מעבודה כל השבוע מסיבות הקשורות בקורונה
Unemployed  persons and temporarily absent from work all week due to reasons related to the Coronavirus pandemic  
(6+7)
</t>
  </si>
  <si>
    <t>בלתי מועסקות ונעדרות זמנית מעבודה מסיבות הקשורות בקורונה ולא משתתפות בכוח העבודה שפוטרו ממרץ 2020
Unemployed Persons, temporarily absent from work for reasons related to Coronavirus and not participating in the labor force who stopped working due to dismissal from March 2020
(6+7+9)</t>
  </si>
  <si>
    <t>אינן בכוח העבודה
Not in labour force</t>
  </si>
  <si>
    <t>בלתי מועסקות ונעדרות זמנית מעבודה מסיבות הקשורות בקורונה ולא משתתפות בכוח העבודה שפוטרו ממרץ 2020
ולא משתתפות בכוח העבודה שהפסיקו לעבוד בגלל סיבות אחרות או לא עבדו בעבר, מעוניינות לעבוד עכשיו ולא חיפשו עבודה בחודש אחרון בגלל קורונה
Unemployed Persons, temporarily absent from work for reasons related to Coronavirus,  not participating in the labor force who stopped working due to dismissal from March 2020 and not participating in the labor force who stopped working due to other reasons or not worked in the past, interest to work now and did not looking for job during last month due to Coronavirus pandemic
(6+7+9+10)</t>
  </si>
  <si>
    <t xml:space="preserve">מזה: הפסיקו לעבוד בגלל סיבות אחרות או לא עבדו בעבר, מעוניינות לעבוד עכשיו ולא חיפשו עבודה בחודש אחרון בגלל קורונה
Thereof: Stopped working due to other reasons or not worked in the past, interest to work now and did not looking for job during last month due to Coronavirus pandemic  </t>
  </si>
  <si>
    <t>Table 11. - Women aged 15 and over by labour force characteristics - Monthly</t>
  </si>
  <si>
    <t>שיעור תעסוקה לא כולל נעדרות זמנית מעבודה כל השבוע מסיבות הקשורות בקורונה Employment rate  excluding persons temporarily absent from work all week due to reasons related to the Coronavirus pandemic 
(3-6)</t>
  </si>
  <si>
    <t>מועסקות לא כולל נעדרות זמנית מעבודה כל השבוע מסיבות הקשורות בקורונה Employed persons excluding temporarily absent from work all week due to reasons related to the Coronavirus pandemic 
(3-6)</t>
  </si>
  <si>
    <t>יוני 2021</t>
  </si>
  <si>
    <t>June 2021</t>
  </si>
  <si>
    <t>יולי 2021</t>
  </si>
  <si>
    <t>July 2021</t>
  </si>
  <si>
    <t>August 2021</t>
  </si>
  <si>
    <t>אוגוסט 2021</t>
  </si>
  <si>
    <t>ספטמבר 2021</t>
  </si>
  <si>
    <t>September 2021</t>
  </si>
  <si>
    <t>אוקטובר 2021</t>
  </si>
  <si>
    <t>October 2021</t>
  </si>
  <si>
    <t>..</t>
  </si>
  <si>
    <t xml:space="preserve"> R 122.2</t>
  </si>
  <si>
    <t xml:space="preserve"> R 1,808.3</t>
  </si>
  <si>
    <t xml:space="preserve"> R 88.7</t>
  </si>
  <si>
    <t xml:space="preserve"> R 6.0</t>
  </si>
  <si>
    <t>עודכן 19/12/2021</t>
  </si>
  <si>
    <t>Updated 19/12/2021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</si>
</sst>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0.0\)"/>
    <numFmt numFmtId="165" formatCode="#,##0.0"/>
  </numFmts>
  <fonts count="7" x14ac:knownFonts="1">
    <font>
      <sz val="11"/>
      <color theme="1"/>
      <name val="Arial"/>
      <family val="2"/>
      <charset val="177"/>
      <scheme val="minor"/>
    </font>
    <font>
      <sz val="9"/>
      <name val="Arial"/>
      <family val="2"/>
    </font>
    <font>
      <sz val="10"/>
      <color theme="1"/>
      <name val="Arial"/>
      <family val="2"/>
      <charset val="177"/>
      <scheme val="minor"/>
    </font>
    <font>
      <sz val="12"/>
      <color theme="1"/>
      <name val="Arial"/>
      <family val="2"/>
      <scheme val="minor"/>
    </font>
    <font>
      <sz val="9"/>
      <color theme="1"/>
      <name val="Arial"/>
      <family val="2"/>
      <charset val="177"/>
      <scheme val="minor"/>
    </font>
    <font>
      <b/>
      <sz val="12"/>
      <color theme="1"/>
      <name val="Arial"/>
      <family val="2"/>
      <scheme val="minor"/>
    </font>
    <font>
      <sz val="12"/>
      <color theme="1"/>
      <name val="Arial"/>
      <family val="2"/>
      <charset val="177"/>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right/>
      <top/>
      <bottom style="double">
        <color indexed="64"/>
      </bottom>
      <diagonal/>
    </border>
    <border>
      <left style="thin">
        <color indexed="64"/>
      </left>
      <right/>
      <top/>
      <bottom/>
      <diagonal/>
    </border>
    <border>
      <left/>
      <right/>
      <top style="double">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top/>
      <bottom style="double">
        <color auto="1"/>
      </bottom>
      <diagonal/>
    </border>
    <border>
      <left/>
      <right style="thin">
        <color indexed="64"/>
      </right>
      <top/>
      <bottom style="double">
        <color indexed="64"/>
      </bottom>
      <diagonal/>
    </border>
  </borders>
  <cellStyleXfs count="1">
    <xf numFmtId="0" fontId="0" fillId="0" borderId="0"/>
  </cellStyleXfs>
  <cellXfs count="68">
    <xf numFmtId="0" fontId="0" fillId="0" borderId="0" xfId="0"/>
    <xf numFmtId="0" fontId="0" fillId="0" borderId="0" xfId="0" applyAlignment="1"/>
    <xf numFmtId="0" fontId="2" fillId="0" borderId="0" xfId="0" applyFont="1"/>
    <xf numFmtId="0" fontId="0" fillId="0" borderId="1" xfId="0" applyBorder="1"/>
    <xf numFmtId="164" fontId="1" fillId="0" borderId="0" xfId="0" applyNumberFormat="1" applyFont="1" applyAlignment="1" applyProtection="1">
      <alignment horizontal="right" readingOrder="2"/>
    </xf>
    <xf numFmtId="0" fontId="0" fillId="0" borderId="0" xfId="0" applyBorder="1"/>
    <xf numFmtId="0" fontId="2" fillId="0" borderId="8" xfId="0" applyFont="1" applyBorder="1" applyAlignment="1">
      <alignment horizontal="center" vertical="top" wrapText="1"/>
    </xf>
    <xf numFmtId="0" fontId="2" fillId="0" borderId="4" xfId="0" applyFont="1" applyBorder="1" applyAlignment="1"/>
    <xf numFmtId="165" fontId="2" fillId="0" borderId="2" xfId="0" applyNumberFormat="1" applyFont="1" applyBorder="1" applyAlignment="1"/>
    <xf numFmtId="165" fontId="2" fillId="0" borderId="10" xfId="0" applyNumberFormat="1" applyFont="1" applyBorder="1" applyAlignment="1"/>
    <xf numFmtId="0" fontId="2" fillId="0" borderId="6" xfId="0" applyFont="1" applyBorder="1" applyAlignment="1">
      <alignment horizontal="center" vertical="top"/>
    </xf>
    <xf numFmtId="49" fontId="1" fillId="0" borderId="0" xfId="0" applyNumberFormat="1" applyFont="1" applyAlignment="1" applyProtection="1">
      <alignment horizontal="right"/>
    </xf>
    <xf numFmtId="0" fontId="2" fillId="0" borderId="14" xfId="0" applyFont="1" applyBorder="1"/>
    <xf numFmtId="49" fontId="1" fillId="0" borderId="2" xfId="0" applyNumberFormat="1" applyFont="1" applyBorder="1" applyAlignment="1" applyProtection="1">
      <alignment horizontal="left"/>
    </xf>
    <xf numFmtId="0" fontId="2" fillId="0" borderId="8" xfId="0" applyFont="1" applyBorder="1" applyAlignment="1">
      <alignment horizontal="center" vertical="top"/>
    </xf>
    <xf numFmtId="0" fontId="2" fillId="0" borderId="2" xfId="0" applyFont="1" applyBorder="1" applyAlignment="1"/>
    <xf numFmtId="0" fontId="3" fillId="0" borderId="0" xfId="0" applyFont="1"/>
    <xf numFmtId="0" fontId="2" fillId="0" borderId="6" xfId="0" applyFont="1" applyBorder="1" applyAlignment="1">
      <alignment horizontal="center" vertical="top" wrapText="1"/>
    </xf>
    <xf numFmtId="0" fontId="2" fillId="0" borderId="16" xfId="0" applyFont="1" applyBorder="1" applyAlignment="1">
      <alignment horizontal="center" vertical="top"/>
    </xf>
    <xf numFmtId="0" fontId="4" fillId="0" borderId="0" xfId="0" applyFont="1"/>
    <xf numFmtId="165" fontId="2" fillId="0" borderId="0" xfId="0" applyNumberFormat="1" applyFont="1" applyBorder="1" applyAlignment="1"/>
    <xf numFmtId="165" fontId="2" fillId="0" borderId="10" xfId="0" applyNumberFormat="1" applyFont="1" applyFill="1" applyBorder="1" applyAlignment="1"/>
    <xf numFmtId="49" fontId="1" fillId="0" borderId="0" xfId="0" applyNumberFormat="1" applyFont="1" applyFill="1" applyAlignment="1" applyProtection="1">
      <alignment horizontal="right"/>
    </xf>
    <xf numFmtId="165" fontId="2" fillId="0" borderId="2" xfId="0" applyNumberFormat="1" applyFont="1" applyFill="1" applyBorder="1" applyAlignment="1"/>
    <xf numFmtId="165" fontId="2" fillId="0" borderId="0" xfId="0" applyNumberFormat="1" applyFont="1" applyFill="1" applyBorder="1" applyAlignment="1"/>
    <xf numFmtId="49" fontId="1" fillId="0" borderId="2" xfId="0" applyNumberFormat="1" applyFont="1" applyFill="1" applyBorder="1" applyAlignment="1" applyProtection="1">
      <alignment horizontal="left"/>
    </xf>
    <xf numFmtId="0" fontId="0" fillId="0" borderId="0" xfId="0" applyFill="1" applyAlignment="1"/>
    <xf numFmtId="0" fontId="0" fillId="0" borderId="0" xfId="0" applyFill="1"/>
    <xf numFmtId="0" fontId="0" fillId="0" borderId="0" xfId="0" applyFill="1" applyBorder="1"/>
    <xf numFmtId="165" fontId="2" fillId="0" borderId="11" xfId="0" applyNumberFormat="1" applyFont="1" applyFill="1" applyBorder="1" applyAlignment="1"/>
    <xf numFmtId="0" fontId="2" fillId="0" borderId="6" xfId="0" applyFont="1" applyBorder="1" applyAlignment="1">
      <alignment horizontal="center" vertical="top" wrapText="1"/>
    </xf>
    <xf numFmtId="0" fontId="2" fillId="0" borderId="6" xfId="0" applyFont="1" applyBorder="1" applyAlignment="1">
      <alignment horizontal="center" vertical="top" wrapText="1"/>
    </xf>
    <xf numFmtId="0" fontId="2" fillId="0" borderId="21" xfId="0" applyFont="1" applyFill="1" applyBorder="1" applyAlignment="1"/>
    <xf numFmtId="49" fontId="4" fillId="0" borderId="22" xfId="0" applyNumberFormat="1" applyFont="1" applyFill="1" applyBorder="1" applyAlignment="1">
      <alignment horizontal="right"/>
    </xf>
    <xf numFmtId="165" fontId="2" fillId="0" borderId="21" xfId="0" applyNumberFormat="1" applyFont="1" applyFill="1" applyBorder="1" applyAlignment="1"/>
    <xf numFmtId="165" fontId="2" fillId="0" borderId="21" xfId="0" applyNumberFormat="1" applyFont="1" applyBorder="1" applyAlignment="1"/>
    <xf numFmtId="49" fontId="1" fillId="0" borderId="0" xfId="0" applyNumberFormat="1" applyFont="1" applyFill="1" applyBorder="1" applyAlignment="1" applyProtection="1">
      <alignment horizontal="right"/>
    </xf>
    <xf numFmtId="165" fontId="2" fillId="0" borderId="16" xfId="0" applyNumberFormat="1" applyFont="1" applyFill="1" applyBorder="1" applyAlignment="1"/>
    <xf numFmtId="165" fontId="2" fillId="0" borderId="9" xfId="0" applyNumberFormat="1" applyFont="1" applyFill="1" applyBorder="1" applyAlignment="1"/>
    <xf numFmtId="165" fontId="2" fillId="0" borderId="16" xfId="0" applyNumberFormat="1" applyFont="1" applyBorder="1" applyAlignment="1"/>
    <xf numFmtId="49" fontId="1" fillId="0" borderId="16" xfId="0" applyNumberFormat="1" applyFont="1" applyBorder="1" applyAlignment="1" applyProtection="1">
      <alignment horizontal="left"/>
    </xf>
    <xf numFmtId="49" fontId="1" fillId="0" borderId="23" xfId="0" applyNumberFormat="1" applyFont="1" applyBorder="1" applyAlignment="1" applyProtection="1">
      <alignment horizontal="left"/>
    </xf>
    <xf numFmtId="49" fontId="4" fillId="0" borderId="24" xfId="0" applyNumberFormat="1" applyFont="1" applyFill="1" applyBorder="1" applyAlignment="1">
      <alignment horizontal="right"/>
    </xf>
    <xf numFmtId="165" fontId="2" fillId="2" borderId="9" xfId="0" applyNumberFormat="1" applyFont="1" applyFill="1" applyBorder="1" applyAlignment="1">
      <alignment horizontal="right"/>
    </xf>
    <xf numFmtId="165" fontId="2" fillId="2" borderId="21" xfId="0" applyNumberFormat="1" applyFont="1" applyFill="1" applyBorder="1" applyAlignment="1">
      <alignment horizontal="right"/>
    </xf>
    <xf numFmtId="0" fontId="0" fillId="2" borderId="0" xfId="0" applyFill="1"/>
    <xf numFmtId="0" fontId="6" fillId="2" borderId="0" xfId="0" applyFont="1" applyFill="1"/>
    <xf numFmtId="0" fontId="5" fillId="2" borderId="0" xfId="0" applyFont="1" applyFill="1"/>
    <xf numFmtId="0" fontId="2" fillId="0" borderId="17" xfId="0" applyFont="1" applyBorder="1" applyAlignment="1">
      <alignment horizontal="center" vertical="top" wrapText="1" readingOrder="1"/>
    </xf>
    <xf numFmtId="0" fontId="2" fillId="0" borderId="10" xfId="0" applyFont="1" applyBorder="1" applyAlignment="1">
      <alignment horizontal="center" vertical="top" wrapText="1" readingOrder="1"/>
    </xf>
    <xf numFmtId="0" fontId="2" fillId="0" borderId="9" xfId="0" applyFont="1" applyBorder="1" applyAlignment="1">
      <alignment horizontal="center" vertical="top" wrapText="1" readingOrder="1"/>
    </xf>
    <xf numFmtId="0" fontId="2" fillId="0" borderId="15" xfId="0" applyFont="1" applyBorder="1" applyAlignment="1">
      <alignment horizontal="left" vertical="top"/>
    </xf>
    <xf numFmtId="0" fontId="2" fillId="0" borderId="2" xfId="0" applyFont="1" applyBorder="1" applyAlignment="1">
      <alignment horizontal="left" vertical="top"/>
    </xf>
    <xf numFmtId="0" fontId="2" fillId="0" borderId="16" xfId="0" applyFont="1" applyBorder="1" applyAlignment="1">
      <alignment horizontal="left" vertical="top"/>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0" fontId="2" fillId="0" borderId="20"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readingOrder="1"/>
    </xf>
    <xf numFmtId="0" fontId="2" fillId="0" borderId="18" xfId="0" applyFont="1" applyBorder="1" applyAlignment="1">
      <alignment horizontal="right" vertical="top"/>
    </xf>
    <xf numFmtId="0" fontId="2" fillId="0" borderId="11" xfId="0" applyFont="1" applyBorder="1" applyAlignment="1">
      <alignment horizontal="right" vertical="top"/>
    </xf>
    <xf numFmtId="0" fontId="2" fillId="0" borderId="19" xfId="0" applyFont="1" applyBorder="1" applyAlignment="1">
      <alignment horizontal="right" vertical="top"/>
    </xf>
    <xf numFmtId="0" fontId="2" fillId="0" borderId="17" xfId="0" applyFont="1" applyBorder="1" applyAlignment="1">
      <alignment horizontal="center" vertical="top" wrapText="1"/>
    </xf>
    <xf numFmtId="0" fontId="2" fillId="0" borderId="12" xfId="0" applyFont="1" applyBorder="1" applyAlignment="1">
      <alignment horizontal="center" vertical="top" wrapText="1"/>
    </xf>
    <xf numFmtId="0" fontId="2" fillId="0" borderId="3" xfId="0" applyFont="1" applyBorder="1" applyAlignment="1">
      <alignment horizontal="center" vertical="top" wrapText="1"/>
    </xf>
    <xf numFmtId="0" fontId="2" fillId="0" borderId="1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showGridLines="0" rightToLeft="1" tabSelected="1" zoomScaleNormal="100" workbookViewId="0">
      <pane ySplit="9" topLeftCell="A10" activePane="bottomLeft" state="frozen"/>
      <selection pane="bottomLeft" activeCell="I1" sqref="I1"/>
    </sheetView>
  </sheetViews>
  <sheetFormatPr defaultRowHeight="14.25" x14ac:dyDescent="0.2"/>
  <cols>
    <col min="1" max="1" width="10.125" customWidth="1"/>
    <col min="2" max="2" width="8.25" customWidth="1"/>
    <col min="3" max="3" width="7.75" customWidth="1"/>
    <col min="4" max="5" width="7.25" customWidth="1"/>
    <col min="6" max="6" width="7.5" customWidth="1"/>
    <col min="7" max="7" width="12.375" customWidth="1"/>
    <col min="8" max="8" width="10.25" customWidth="1"/>
    <col min="9" max="9" width="8.375" customWidth="1"/>
    <col min="10" max="10" width="8.75" customWidth="1"/>
    <col min="11" max="11" width="12.375" customWidth="1"/>
    <col min="12" max="12" width="10.25" customWidth="1"/>
    <col min="13" max="13" width="11.75" customWidth="1"/>
    <col min="14" max="14" width="23.125" customWidth="1"/>
    <col min="15" max="15" width="10" customWidth="1"/>
    <col min="16" max="16" width="14.25" customWidth="1"/>
    <col min="18" max="18" width="10.125" customWidth="1"/>
    <col min="19" max="19" width="8.25" customWidth="1"/>
    <col min="20" max="20" width="7.75" customWidth="1"/>
    <col min="21" max="22" width="7.25" customWidth="1"/>
    <col min="23" max="23" width="7.5" customWidth="1"/>
    <col min="24" max="24" width="12.375" customWidth="1"/>
    <col min="25" max="25" width="10.25" customWidth="1"/>
    <col min="26" max="26" width="8.375" customWidth="1"/>
    <col min="27" max="27" width="8.75" customWidth="1"/>
    <col min="28" max="28" width="12.375" customWidth="1"/>
    <col min="29" max="29" width="10.25" customWidth="1"/>
    <col min="30" max="30" width="11.75" customWidth="1"/>
    <col min="31" max="31" width="23.125" customWidth="1"/>
    <col min="32" max="32" width="10" customWidth="1"/>
    <col min="33" max="33" width="14.25" customWidth="1"/>
  </cols>
  <sheetData>
    <row r="1" spans="1:48" ht="15.75" x14ac:dyDescent="0.25">
      <c r="A1" s="46" t="s">
        <v>78</v>
      </c>
      <c r="B1" s="45"/>
      <c r="O1" s="45"/>
      <c r="P1" s="47" t="s">
        <v>79</v>
      </c>
      <c r="R1" s="46" t="s">
        <v>78</v>
      </c>
      <c r="S1" s="45"/>
      <c r="AF1" s="45"/>
      <c r="AG1" s="47" t="s">
        <v>79</v>
      </c>
    </row>
    <row r="2" spans="1:48" x14ac:dyDescent="0.2">
      <c r="A2" t="s">
        <v>50</v>
      </c>
      <c r="P2" t="s">
        <v>60</v>
      </c>
      <c r="R2" t="s">
        <v>51</v>
      </c>
      <c r="AG2" t="s">
        <v>52</v>
      </c>
    </row>
    <row r="3" spans="1:48" ht="3.4" customHeight="1" thickBot="1" x14ac:dyDescent="0.25">
      <c r="A3" s="3"/>
      <c r="B3" s="3"/>
      <c r="C3" s="3"/>
      <c r="D3" s="3"/>
      <c r="E3" s="3"/>
      <c r="F3" s="3"/>
      <c r="G3" s="3"/>
      <c r="H3" s="3"/>
      <c r="I3" s="3"/>
      <c r="J3" s="3"/>
      <c r="K3" s="3"/>
      <c r="L3" s="3"/>
      <c r="M3" s="3"/>
      <c r="N3" s="5"/>
      <c r="O3" s="5"/>
      <c r="R3" s="3"/>
      <c r="S3" s="3"/>
      <c r="T3" s="3"/>
      <c r="U3" s="3"/>
      <c r="V3" s="3"/>
      <c r="W3" s="3"/>
      <c r="X3" s="3"/>
      <c r="Y3" s="3"/>
      <c r="Z3" s="3"/>
      <c r="AA3" s="3"/>
      <c r="AB3" s="3"/>
      <c r="AC3" s="3"/>
      <c r="AD3" s="3"/>
      <c r="AE3" s="5"/>
      <c r="AF3" s="5"/>
    </row>
    <row r="4" spans="1:48" ht="26.25" customHeight="1" thickTop="1" x14ac:dyDescent="0.2">
      <c r="A4" s="61" t="s">
        <v>0</v>
      </c>
      <c r="B4" s="64" t="s">
        <v>18</v>
      </c>
      <c r="C4" s="65" t="s">
        <v>9</v>
      </c>
      <c r="D4" s="66"/>
      <c r="E4" s="66"/>
      <c r="F4" s="66"/>
      <c r="G4" s="66"/>
      <c r="H4" s="67"/>
      <c r="I4" s="65" t="s">
        <v>57</v>
      </c>
      <c r="J4" s="66"/>
      <c r="K4" s="67"/>
      <c r="L4" s="64" t="s">
        <v>55</v>
      </c>
      <c r="M4" s="48" t="s">
        <v>56</v>
      </c>
      <c r="N4" s="48" t="s">
        <v>58</v>
      </c>
      <c r="O4" s="48" t="s">
        <v>62</v>
      </c>
      <c r="P4" s="51" t="s">
        <v>2</v>
      </c>
      <c r="Q4" s="1"/>
      <c r="R4" s="61" t="s">
        <v>0</v>
      </c>
      <c r="S4" s="64" t="s">
        <v>18</v>
      </c>
      <c r="T4" s="65" t="s">
        <v>9</v>
      </c>
      <c r="U4" s="66"/>
      <c r="V4" s="66"/>
      <c r="W4" s="66"/>
      <c r="X4" s="66"/>
      <c r="Y4" s="67"/>
      <c r="Z4" s="65" t="s">
        <v>57</v>
      </c>
      <c r="AA4" s="66"/>
      <c r="AB4" s="67"/>
      <c r="AC4" s="64" t="s">
        <v>55</v>
      </c>
      <c r="AD4" s="48" t="s">
        <v>56</v>
      </c>
      <c r="AE4" s="48" t="s">
        <v>58</v>
      </c>
      <c r="AF4" s="48" t="s">
        <v>61</v>
      </c>
      <c r="AG4" s="51" t="s">
        <v>2</v>
      </c>
      <c r="AH4" s="1"/>
      <c r="AI4" s="1"/>
      <c r="AJ4" s="1"/>
      <c r="AK4" s="1"/>
      <c r="AL4" s="1"/>
      <c r="AM4" s="1"/>
      <c r="AN4" s="1"/>
      <c r="AO4" s="1"/>
      <c r="AP4" s="1"/>
      <c r="AQ4" s="1"/>
      <c r="AR4" s="1"/>
      <c r="AS4" s="1"/>
      <c r="AT4" s="1"/>
      <c r="AU4" s="1"/>
      <c r="AV4" s="1"/>
    </row>
    <row r="5" spans="1:48" ht="27.75" customHeight="1" x14ac:dyDescent="0.2">
      <c r="A5" s="62"/>
      <c r="B5" s="55"/>
      <c r="C5" s="54" t="s">
        <v>6</v>
      </c>
      <c r="D5" s="57" t="s">
        <v>53</v>
      </c>
      <c r="E5" s="58"/>
      <c r="F5" s="58"/>
      <c r="G5" s="59"/>
      <c r="H5" s="54" t="s">
        <v>54</v>
      </c>
      <c r="I5" s="54" t="s">
        <v>33</v>
      </c>
      <c r="J5" s="60" t="s">
        <v>21</v>
      </c>
      <c r="K5" s="60" t="s">
        <v>59</v>
      </c>
      <c r="L5" s="55"/>
      <c r="M5" s="49"/>
      <c r="N5" s="49"/>
      <c r="O5" s="49"/>
      <c r="P5" s="52"/>
      <c r="Q5" s="1"/>
      <c r="R5" s="62"/>
      <c r="S5" s="55"/>
      <c r="T5" s="54" t="s">
        <v>6</v>
      </c>
      <c r="U5" s="57" t="s">
        <v>53</v>
      </c>
      <c r="V5" s="58"/>
      <c r="W5" s="58"/>
      <c r="X5" s="59"/>
      <c r="Y5" s="54" t="s">
        <v>54</v>
      </c>
      <c r="Z5" s="54" t="s">
        <v>33</v>
      </c>
      <c r="AA5" s="60" t="s">
        <v>21</v>
      </c>
      <c r="AB5" s="60" t="s">
        <v>59</v>
      </c>
      <c r="AC5" s="55"/>
      <c r="AD5" s="49"/>
      <c r="AE5" s="49"/>
      <c r="AF5" s="49"/>
      <c r="AG5" s="52"/>
      <c r="AH5" s="1"/>
      <c r="AI5" s="1"/>
      <c r="AJ5" s="1"/>
      <c r="AK5" s="1"/>
      <c r="AL5" s="1"/>
      <c r="AM5" s="1"/>
      <c r="AN5" s="1"/>
      <c r="AO5" s="1"/>
      <c r="AP5" s="1"/>
      <c r="AQ5" s="1"/>
      <c r="AR5" s="1"/>
      <c r="AS5" s="1"/>
      <c r="AT5" s="1"/>
      <c r="AU5" s="1"/>
      <c r="AV5" s="1"/>
    </row>
    <row r="6" spans="1:48" ht="53.25" customHeight="1" x14ac:dyDescent="0.2">
      <c r="A6" s="62"/>
      <c r="B6" s="55"/>
      <c r="C6" s="55"/>
      <c r="D6" s="54" t="s">
        <v>5</v>
      </c>
      <c r="E6" s="54" t="s">
        <v>32</v>
      </c>
      <c r="F6" s="57" t="s">
        <v>7</v>
      </c>
      <c r="G6" s="59"/>
      <c r="H6" s="55"/>
      <c r="I6" s="55"/>
      <c r="J6" s="49"/>
      <c r="K6" s="49"/>
      <c r="L6" s="55"/>
      <c r="M6" s="49"/>
      <c r="N6" s="49"/>
      <c r="O6" s="49"/>
      <c r="P6" s="52"/>
      <c r="Q6" s="1"/>
      <c r="R6" s="62"/>
      <c r="S6" s="55"/>
      <c r="T6" s="55"/>
      <c r="U6" s="54" t="s">
        <v>5</v>
      </c>
      <c r="V6" s="54" t="s">
        <v>32</v>
      </c>
      <c r="W6" s="57" t="s">
        <v>7</v>
      </c>
      <c r="X6" s="59"/>
      <c r="Y6" s="55"/>
      <c r="Z6" s="55"/>
      <c r="AA6" s="49"/>
      <c r="AB6" s="49"/>
      <c r="AC6" s="55"/>
      <c r="AD6" s="49"/>
      <c r="AE6" s="49"/>
      <c r="AF6" s="49"/>
      <c r="AG6" s="52"/>
      <c r="AH6" s="1"/>
      <c r="AI6" s="1"/>
      <c r="AJ6" s="1"/>
      <c r="AK6" s="1"/>
      <c r="AL6" s="1"/>
      <c r="AM6" s="1"/>
      <c r="AN6" s="1"/>
      <c r="AO6" s="1"/>
      <c r="AP6" s="1"/>
      <c r="AQ6" s="1"/>
      <c r="AR6" s="1"/>
      <c r="AS6" s="1"/>
      <c r="AT6" s="1"/>
      <c r="AU6" s="1"/>
      <c r="AV6" s="1"/>
    </row>
    <row r="7" spans="1:48" ht="236.45" customHeight="1" x14ac:dyDescent="0.2">
      <c r="A7" s="62"/>
      <c r="B7" s="56"/>
      <c r="C7" s="56"/>
      <c r="D7" s="56"/>
      <c r="E7" s="56"/>
      <c r="F7" s="17" t="s">
        <v>4</v>
      </c>
      <c r="G7" s="6" t="s">
        <v>8</v>
      </c>
      <c r="H7" s="56"/>
      <c r="I7" s="56"/>
      <c r="J7" s="50"/>
      <c r="K7" s="50"/>
      <c r="L7" s="56"/>
      <c r="M7" s="50"/>
      <c r="N7" s="50"/>
      <c r="O7" s="49"/>
      <c r="P7" s="52"/>
      <c r="Q7" s="1"/>
      <c r="R7" s="62"/>
      <c r="S7" s="56"/>
      <c r="T7" s="56"/>
      <c r="U7" s="56"/>
      <c r="V7" s="56"/>
      <c r="W7" s="31" t="s">
        <v>4</v>
      </c>
      <c r="X7" s="6" t="s">
        <v>8</v>
      </c>
      <c r="Y7" s="56"/>
      <c r="Z7" s="56"/>
      <c r="AA7" s="50"/>
      <c r="AB7" s="50"/>
      <c r="AC7" s="56"/>
      <c r="AD7" s="50"/>
      <c r="AE7" s="50"/>
      <c r="AF7" s="49"/>
      <c r="AG7" s="52"/>
      <c r="AH7" s="1"/>
      <c r="AI7" s="1"/>
      <c r="AJ7" s="1"/>
      <c r="AK7" s="1"/>
      <c r="AL7" s="1"/>
      <c r="AM7" s="1"/>
      <c r="AN7" s="1"/>
      <c r="AO7" s="1"/>
      <c r="AP7" s="1"/>
      <c r="AQ7" s="1"/>
      <c r="AR7" s="1"/>
      <c r="AS7" s="1"/>
      <c r="AT7" s="1"/>
      <c r="AU7" s="1"/>
      <c r="AV7" s="1"/>
    </row>
    <row r="8" spans="1:48" x14ac:dyDescent="0.2">
      <c r="A8" s="63"/>
      <c r="B8" s="10">
        <v>1</v>
      </c>
      <c r="C8" s="10">
        <v>2</v>
      </c>
      <c r="D8" s="10">
        <v>3</v>
      </c>
      <c r="E8" s="10">
        <v>4</v>
      </c>
      <c r="F8" s="17">
        <v>5</v>
      </c>
      <c r="G8" s="6">
        <v>6</v>
      </c>
      <c r="H8" s="10">
        <v>7</v>
      </c>
      <c r="I8" s="14">
        <v>8</v>
      </c>
      <c r="J8" s="10">
        <v>9</v>
      </c>
      <c r="K8" s="17">
        <v>10</v>
      </c>
      <c r="L8" s="14">
        <v>11</v>
      </c>
      <c r="M8" s="10">
        <v>12</v>
      </c>
      <c r="N8" s="18">
        <v>13</v>
      </c>
      <c r="O8" s="14">
        <v>14</v>
      </c>
      <c r="P8" s="53"/>
      <c r="Q8" s="1"/>
      <c r="R8" s="63"/>
      <c r="S8" s="10">
        <v>1</v>
      </c>
      <c r="T8" s="10">
        <v>2</v>
      </c>
      <c r="U8" s="10">
        <v>3</v>
      </c>
      <c r="V8" s="10">
        <v>4</v>
      </c>
      <c r="W8" s="30">
        <v>5</v>
      </c>
      <c r="X8" s="6">
        <v>6</v>
      </c>
      <c r="Y8" s="10">
        <v>7</v>
      </c>
      <c r="Z8" s="14">
        <v>8</v>
      </c>
      <c r="AA8" s="10">
        <v>9</v>
      </c>
      <c r="AB8" s="30">
        <v>10</v>
      </c>
      <c r="AC8" s="14">
        <v>11</v>
      </c>
      <c r="AD8" s="10">
        <v>12</v>
      </c>
      <c r="AE8" s="18">
        <v>13</v>
      </c>
      <c r="AF8" s="14">
        <v>14</v>
      </c>
      <c r="AG8" s="53"/>
      <c r="AH8" s="1"/>
      <c r="AI8" s="1"/>
      <c r="AJ8" s="1"/>
      <c r="AK8" s="1"/>
      <c r="AL8" s="1"/>
      <c r="AM8" s="1"/>
      <c r="AN8" s="1"/>
      <c r="AO8" s="1"/>
      <c r="AP8" s="1"/>
      <c r="AQ8" s="1"/>
      <c r="AR8" s="1"/>
      <c r="AS8" s="1"/>
      <c r="AT8" s="1"/>
      <c r="AU8" s="1"/>
      <c r="AV8" s="1"/>
    </row>
    <row r="9" spans="1:48" x14ac:dyDescent="0.2">
      <c r="A9" s="2"/>
      <c r="B9" s="15" t="s">
        <v>1</v>
      </c>
      <c r="C9" s="7"/>
      <c r="D9" s="7"/>
      <c r="E9" s="7"/>
      <c r="F9" s="7"/>
      <c r="G9" s="7"/>
      <c r="H9" s="7"/>
      <c r="I9" s="7"/>
      <c r="J9" s="7"/>
      <c r="K9" s="7"/>
      <c r="L9" s="7"/>
      <c r="M9" s="7"/>
      <c r="O9" s="7" t="s">
        <v>3</v>
      </c>
      <c r="P9" s="12"/>
      <c r="Q9" s="1"/>
      <c r="R9" s="2"/>
      <c r="S9" s="15" t="s">
        <v>15</v>
      </c>
      <c r="T9" s="7"/>
      <c r="U9" s="7"/>
      <c r="V9" s="7"/>
      <c r="W9" s="7"/>
      <c r="X9" s="7"/>
      <c r="Y9" s="7"/>
      <c r="Z9" s="7"/>
      <c r="AA9" s="7"/>
      <c r="AB9" s="7"/>
      <c r="AC9" s="7"/>
      <c r="AD9" s="7"/>
      <c r="AF9" s="7" t="s">
        <v>14</v>
      </c>
      <c r="AG9" s="12"/>
      <c r="AH9" s="1"/>
      <c r="AI9" s="1"/>
      <c r="AJ9" s="1"/>
      <c r="AK9" s="1"/>
      <c r="AL9" s="1"/>
      <c r="AM9" s="1"/>
      <c r="AN9" s="1"/>
      <c r="AO9" s="1"/>
      <c r="AP9" s="1"/>
      <c r="AQ9" s="1"/>
      <c r="AR9" s="1"/>
      <c r="AS9" s="1"/>
      <c r="AT9" s="1"/>
      <c r="AU9" s="1"/>
      <c r="AV9" s="1"/>
    </row>
    <row r="10" spans="1:48" x14ac:dyDescent="0.2">
      <c r="A10" s="11" t="s">
        <v>22</v>
      </c>
      <c r="B10" s="8">
        <v>3355.7</v>
      </c>
      <c r="C10" s="8">
        <v>1976.2</v>
      </c>
      <c r="D10" s="8">
        <v>1921.1</v>
      </c>
      <c r="E10" s="8">
        <f>D10-F10</f>
        <v>1393.6999999999998</v>
      </c>
      <c r="F10" s="8">
        <v>527.4</v>
      </c>
      <c r="G10" s="9">
        <v>418.6</v>
      </c>
      <c r="H10" s="8">
        <v>55.1</v>
      </c>
      <c r="I10" s="9">
        <f>B10-C10</f>
        <v>1379.4999999999998</v>
      </c>
      <c r="J10" s="8">
        <v>11.3</v>
      </c>
      <c r="K10" s="21">
        <v>8.6999999999999993</v>
      </c>
      <c r="L10" s="9">
        <f>H10+G10</f>
        <v>473.70000000000005</v>
      </c>
      <c r="M10" s="9">
        <f>G10+H10+J10</f>
        <v>485.00000000000006</v>
      </c>
      <c r="N10" s="9">
        <f>G10+H10+J10+K10</f>
        <v>493.70000000000005</v>
      </c>
      <c r="O10" s="8">
        <f>D10-G10</f>
        <v>1502.5</v>
      </c>
      <c r="P10" s="13" t="s">
        <v>23</v>
      </c>
      <c r="Q10" s="1"/>
      <c r="R10" s="11" t="s">
        <v>22</v>
      </c>
      <c r="S10" s="8"/>
      <c r="T10" s="9">
        <v>100</v>
      </c>
      <c r="U10" s="9">
        <f>D10/$C10*100</f>
        <v>97.211820665924492</v>
      </c>
      <c r="V10" s="9">
        <f t="shared" ref="V10:Y24" si="0">E10/$C10*100</f>
        <v>70.524238437405103</v>
      </c>
      <c r="W10" s="9">
        <f t="shared" si="0"/>
        <v>26.687582228519378</v>
      </c>
      <c r="X10" s="9">
        <f t="shared" si="0"/>
        <v>21.182066592450159</v>
      </c>
      <c r="Y10" s="9">
        <f t="shared" si="0"/>
        <v>2.7881793340754983</v>
      </c>
      <c r="Z10" s="9"/>
      <c r="AA10" s="9"/>
      <c r="AB10" s="9"/>
      <c r="AC10" s="9">
        <f t="shared" ref="AC10:AC24" si="1">L10/$C10*100</f>
        <v>23.970245926525656</v>
      </c>
      <c r="AD10" s="9">
        <f>M10/($C10+$J10)*100</f>
        <v>24.402515723270444</v>
      </c>
      <c r="AE10" s="9">
        <f>N10/($C10+$J10+$K10)*100</f>
        <v>24.731990782486726</v>
      </c>
      <c r="AF10" s="8">
        <f>O10/$B10*100</f>
        <v>44.77456268438776</v>
      </c>
      <c r="AG10" s="13" t="s">
        <v>23</v>
      </c>
      <c r="AH10" s="1"/>
      <c r="AI10" s="1"/>
      <c r="AJ10" s="1"/>
      <c r="AK10" s="1"/>
      <c r="AL10" s="1"/>
      <c r="AM10" s="1"/>
      <c r="AN10" s="1"/>
      <c r="AO10" s="1"/>
      <c r="AP10" s="1"/>
      <c r="AQ10" s="1"/>
      <c r="AR10" s="1"/>
      <c r="AS10" s="1"/>
      <c r="AT10" s="1"/>
      <c r="AU10" s="1"/>
      <c r="AV10" s="1"/>
    </row>
    <row r="11" spans="1:48" x14ac:dyDescent="0.2">
      <c r="A11" s="11" t="s">
        <v>24</v>
      </c>
      <c r="B11" s="8">
        <v>3366.4</v>
      </c>
      <c r="C11" s="8">
        <v>1930.3</v>
      </c>
      <c r="D11" s="8">
        <v>1881.4</v>
      </c>
      <c r="E11" s="8">
        <f t="shared" ref="E11:E23" si="2">D11-F11</f>
        <v>1012.8000000000001</v>
      </c>
      <c r="F11" s="8">
        <v>868.6</v>
      </c>
      <c r="G11" s="9">
        <v>707.5</v>
      </c>
      <c r="H11" s="8">
        <v>48.9</v>
      </c>
      <c r="I11" s="9">
        <f t="shared" ref="I11:I23" si="3">B11-C11</f>
        <v>1436.1000000000001</v>
      </c>
      <c r="J11" s="8">
        <v>54.8</v>
      </c>
      <c r="K11" s="21">
        <v>33.200000000000003</v>
      </c>
      <c r="L11" s="9">
        <f t="shared" ref="L11:L22" si="4">H11+G11</f>
        <v>756.4</v>
      </c>
      <c r="M11" s="9">
        <f t="shared" ref="M11:M22" si="5">G11+H11+J11</f>
        <v>811.19999999999993</v>
      </c>
      <c r="N11" s="9">
        <f t="shared" ref="N11:N22" si="6">G11+H11+J11+K11</f>
        <v>844.4</v>
      </c>
      <c r="O11" s="8">
        <f t="shared" ref="O11:O24" si="7">D11-G11</f>
        <v>1173.9000000000001</v>
      </c>
      <c r="P11" s="13" t="s">
        <v>25</v>
      </c>
      <c r="Q11" s="1"/>
      <c r="R11" s="11" t="s">
        <v>24</v>
      </c>
      <c r="S11" s="8"/>
      <c r="T11" s="9">
        <v>100</v>
      </c>
      <c r="U11" s="9">
        <f t="shared" ref="U11:U24" si="8">D11/$C11*100</f>
        <v>97.466715018390929</v>
      </c>
      <c r="V11" s="9">
        <f t="shared" si="0"/>
        <v>52.468528208050571</v>
      </c>
      <c r="W11" s="9">
        <f t="shared" si="0"/>
        <v>44.998186810340364</v>
      </c>
      <c r="X11" s="9">
        <f t="shared" si="0"/>
        <v>36.652333834119048</v>
      </c>
      <c r="Y11" s="9">
        <f t="shared" si="0"/>
        <v>2.5332849816090763</v>
      </c>
      <c r="Z11" s="9"/>
      <c r="AA11" s="9"/>
      <c r="AB11" s="9"/>
      <c r="AC11" s="9">
        <f t="shared" si="1"/>
        <v>39.185618815728127</v>
      </c>
      <c r="AD11" s="9">
        <f t="shared" ref="AD11:AD24" si="9">M11/($C11+$J11)*100</f>
        <v>40.86444007858546</v>
      </c>
      <c r="AE11" s="9">
        <f t="shared" ref="AE11:AE24" si="10">N11/($C11+$J11+$K11)*100</f>
        <v>41.837189714115844</v>
      </c>
      <c r="AF11" s="8">
        <f t="shared" ref="AF11:AF24" si="11">O11/$B11*100</f>
        <v>34.871078897338407</v>
      </c>
      <c r="AG11" s="13" t="s">
        <v>25</v>
      </c>
      <c r="AH11" s="1"/>
      <c r="AI11" s="1"/>
      <c r="AJ11" s="1"/>
      <c r="AK11" s="1"/>
      <c r="AL11" s="1"/>
      <c r="AM11" s="1"/>
      <c r="AN11" s="1"/>
      <c r="AO11" s="1"/>
      <c r="AP11" s="1"/>
      <c r="AQ11" s="1"/>
      <c r="AR11" s="1"/>
      <c r="AS11" s="1"/>
      <c r="AT11" s="1"/>
      <c r="AU11" s="1"/>
      <c r="AV11" s="1"/>
    </row>
    <row r="12" spans="1:48" x14ac:dyDescent="0.2">
      <c r="A12" s="11" t="s">
        <v>10</v>
      </c>
      <c r="B12" s="8">
        <v>3363.7</v>
      </c>
      <c r="C12" s="8">
        <v>1935.6</v>
      </c>
      <c r="D12" s="8">
        <v>1866.5</v>
      </c>
      <c r="E12" s="8">
        <f t="shared" si="2"/>
        <v>1403.2</v>
      </c>
      <c r="F12" s="8">
        <v>463.3</v>
      </c>
      <c r="G12" s="9">
        <v>387.7</v>
      </c>
      <c r="H12" s="8">
        <v>69</v>
      </c>
      <c r="I12" s="9">
        <f t="shared" si="3"/>
        <v>1428.1</v>
      </c>
      <c r="J12" s="8">
        <v>56.7</v>
      </c>
      <c r="K12" s="21">
        <v>27</v>
      </c>
      <c r="L12" s="9">
        <f t="shared" si="4"/>
        <v>456.7</v>
      </c>
      <c r="M12" s="9">
        <f t="shared" si="5"/>
        <v>513.4</v>
      </c>
      <c r="N12" s="9">
        <f t="shared" si="6"/>
        <v>540.4</v>
      </c>
      <c r="O12" s="8">
        <f t="shared" si="7"/>
        <v>1478.8</v>
      </c>
      <c r="P12" s="13" t="s">
        <v>12</v>
      </c>
      <c r="Q12" s="1"/>
      <c r="R12" s="11" t="s">
        <v>10</v>
      </c>
      <c r="S12" s="8"/>
      <c r="T12" s="9">
        <v>100</v>
      </c>
      <c r="U12" s="9">
        <f t="shared" si="8"/>
        <v>96.430047530481517</v>
      </c>
      <c r="V12" s="9">
        <f t="shared" si="0"/>
        <v>72.494317007646217</v>
      </c>
      <c r="W12" s="9">
        <f t="shared" si="0"/>
        <v>23.9357305228353</v>
      </c>
      <c r="X12" s="9">
        <f t="shared" si="0"/>
        <v>20.029964868774542</v>
      </c>
      <c r="Y12" s="9">
        <f t="shared" si="0"/>
        <v>3.5647861128332301</v>
      </c>
      <c r="Z12" s="9"/>
      <c r="AA12" s="9"/>
      <c r="AB12" s="9"/>
      <c r="AC12" s="9">
        <f t="shared" si="1"/>
        <v>23.594750981607771</v>
      </c>
      <c r="AD12" s="9">
        <f t="shared" si="9"/>
        <v>25.769211464136927</v>
      </c>
      <c r="AE12" s="9">
        <f t="shared" si="10"/>
        <v>26.761749120982518</v>
      </c>
      <c r="AF12" s="8">
        <f t="shared" si="11"/>
        <v>43.963492582572762</v>
      </c>
      <c r="AG12" s="13" t="s">
        <v>12</v>
      </c>
      <c r="AH12" s="1"/>
      <c r="AI12" s="1"/>
      <c r="AJ12" s="1"/>
      <c r="AK12" s="1"/>
      <c r="AL12" s="1"/>
      <c r="AM12" s="1"/>
      <c r="AN12" s="1"/>
      <c r="AO12" s="1"/>
      <c r="AP12" s="1"/>
      <c r="AQ12" s="1"/>
      <c r="AR12" s="1"/>
      <c r="AS12" s="1"/>
      <c r="AT12" s="1"/>
      <c r="AU12" s="1"/>
      <c r="AV12" s="1"/>
    </row>
    <row r="13" spans="1:48" x14ac:dyDescent="0.2">
      <c r="A13" s="11" t="s">
        <v>11</v>
      </c>
      <c r="B13" s="8">
        <v>3373.8</v>
      </c>
      <c r="C13" s="8">
        <v>1956.5</v>
      </c>
      <c r="D13" s="8">
        <v>1873.8</v>
      </c>
      <c r="E13" s="8">
        <f t="shared" si="2"/>
        <v>1681.8999999999999</v>
      </c>
      <c r="F13" s="8">
        <v>191.9</v>
      </c>
      <c r="G13" s="9">
        <v>103.3</v>
      </c>
      <c r="H13" s="8">
        <v>82.7</v>
      </c>
      <c r="I13" s="9">
        <f t="shared" si="3"/>
        <v>1417.3000000000002</v>
      </c>
      <c r="J13" s="8">
        <v>40.5</v>
      </c>
      <c r="K13" s="21">
        <v>11.3</v>
      </c>
      <c r="L13" s="9">
        <f t="shared" si="4"/>
        <v>186</v>
      </c>
      <c r="M13" s="9">
        <f t="shared" si="5"/>
        <v>226.5</v>
      </c>
      <c r="N13" s="9">
        <f t="shared" si="6"/>
        <v>237.8</v>
      </c>
      <c r="O13" s="8">
        <f t="shared" si="7"/>
        <v>1770.5</v>
      </c>
      <c r="P13" s="13" t="s">
        <v>13</v>
      </c>
      <c r="Q13" s="1"/>
      <c r="R13" s="11" t="s">
        <v>11</v>
      </c>
      <c r="S13" s="8"/>
      <c r="T13" s="9">
        <v>100</v>
      </c>
      <c r="U13" s="9">
        <f t="shared" si="8"/>
        <v>95.773064145157164</v>
      </c>
      <c r="V13" s="9">
        <f t="shared" si="0"/>
        <v>85.964732941477124</v>
      </c>
      <c r="W13" s="9">
        <f t="shared" si="0"/>
        <v>9.8083312036800407</v>
      </c>
      <c r="X13" s="9">
        <f t="shared" si="0"/>
        <v>5.2798364426271398</v>
      </c>
      <c r="Y13" s="9">
        <f t="shared" si="0"/>
        <v>4.2269358548428313</v>
      </c>
      <c r="Z13" s="9"/>
      <c r="AA13" s="9"/>
      <c r="AB13" s="9"/>
      <c r="AC13" s="9">
        <f t="shared" si="1"/>
        <v>9.506772297469972</v>
      </c>
      <c r="AD13" s="9">
        <f t="shared" si="9"/>
        <v>11.342013019529293</v>
      </c>
      <c r="AE13" s="9">
        <f t="shared" si="10"/>
        <v>11.840860429218743</v>
      </c>
      <c r="AF13" s="8">
        <f t="shared" si="11"/>
        <v>52.47791807457466</v>
      </c>
      <c r="AG13" s="13" t="s">
        <v>13</v>
      </c>
      <c r="AH13" s="1"/>
      <c r="AI13" s="1"/>
      <c r="AJ13" s="1"/>
      <c r="AK13" s="1"/>
      <c r="AL13" s="1"/>
      <c r="AM13" s="1"/>
      <c r="AN13" s="1"/>
      <c r="AO13" s="1"/>
      <c r="AP13" s="1"/>
      <c r="AQ13" s="1"/>
      <c r="AR13" s="1"/>
      <c r="AS13" s="1"/>
      <c r="AT13" s="1"/>
      <c r="AU13" s="1"/>
      <c r="AV13" s="1"/>
    </row>
    <row r="14" spans="1:48" x14ac:dyDescent="0.2">
      <c r="A14" s="11" t="s">
        <v>16</v>
      </c>
      <c r="B14" s="9">
        <v>3378.4</v>
      </c>
      <c r="C14" s="9">
        <v>1965.4</v>
      </c>
      <c r="D14" s="9">
        <v>1871</v>
      </c>
      <c r="E14" s="9">
        <f t="shared" si="2"/>
        <v>1581.1</v>
      </c>
      <c r="F14" s="9">
        <v>289.89999999999998</v>
      </c>
      <c r="G14" s="9">
        <v>103.7</v>
      </c>
      <c r="H14" s="9">
        <v>94.4</v>
      </c>
      <c r="I14" s="9">
        <f t="shared" si="3"/>
        <v>1413</v>
      </c>
      <c r="J14" s="9">
        <v>33.799999999999997</v>
      </c>
      <c r="K14" s="21">
        <v>8.6999999999999993</v>
      </c>
      <c r="L14" s="9">
        <f t="shared" si="4"/>
        <v>198.10000000000002</v>
      </c>
      <c r="M14" s="9">
        <f t="shared" si="5"/>
        <v>231.90000000000003</v>
      </c>
      <c r="N14" s="9">
        <f t="shared" si="6"/>
        <v>240.60000000000002</v>
      </c>
      <c r="O14" s="8">
        <f t="shared" si="7"/>
        <v>1767.3</v>
      </c>
      <c r="P14" s="13" t="s">
        <v>17</v>
      </c>
      <c r="Q14" s="1"/>
      <c r="R14" s="11" t="s">
        <v>16</v>
      </c>
      <c r="S14" s="8"/>
      <c r="T14" s="9">
        <v>100</v>
      </c>
      <c r="U14" s="9">
        <f t="shared" si="8"/>
        <v>95.196906482141031</v>
      </c>
      <c r="V14" s="9">
        <f t="shared" si="0"/>
        <v>80.446728401343222</v>
      </c>
      <c r="W14" s="9">
        <f t="shared" si="0"/>
        <v>14.750178080797799</v>
      </c>
      <c r="X14" s="9">
        <f t="shared" si="0"/>
        <v>5.2762796377327765</v>
      </c>
      <c r="Y14" s="9">
        <f t="shared" si="0"/>
        <v>4.8030935178589598</v>
      </c>
      <c r="Z14" s="9"/>
      <c r="AA14" s="9"/>
      <c r="AB14" s="9"/>
      <c r="AC14" s="9">
        <f t="shared" si="1"/>
        <v>10.079373155591737</v>
      </c>
      <c r="AD14" s="9">
        <f t="shared" si="9"/>
        <v>11.599639855942378</v>
      </c>
      <c r="AE14" s="9">
        <f t="shared" si="10"/>
        <v>11.982668459584641</v>
      </c>
      <c r="AF14" s="8">
        <f t="shared" si="11"/>
        <v>52.311745204830686</v>
      </c>
      <c r="AG14" s="13" t="s">
        <v>17</v>
      </c>
      <c r="AH14" s="1"/>
      <c r="AI14" s="1"/>
      <c r="AJ14" s="1"/>
      <c r="AK14" s="1"/>
      <c r="AL14" s="1"/>
      <c r="AM14" s="1"/>
      <c r="AN14" s="1"/>
      <c r="AO14" s="1"/>
      <c r="AP14" s="1"/>
      <c r="AQ14" s="1"/>
      <c r="AR14" s="1"/>
      <c r="AS14" s="1"/>
      <c r="AT14" s="1"/>
      <c r="AU14" s="1"/>
      <c r="AV14" s="1"/>
    </row>
    <row r="15" spans="1:48" x14ac:dyDescent="0.2">
      <c r="A15" s="11" t="s">
        <v>26</v>
      </c>
      <c r="B15" s="8">
        <v>3381.9</v>
      </c>
      <c r="C15" s="9">
        <v>1976.9</v>
      </c>
      <c r="D15" s="21">
        <v>1872.2</v>
      </c>
      <c r="E15" s="9">
        <f t="shared" si="2"/>
        <v>1459.3000000000002</v>
      </c>
      <c r="F15" s="9">
        <v>412.9</v>
      </c>
      <c r="G15" s="9">
        <v>86.5</v>
      </c>
      <c r="H15" s="9">
        <v>104.7</v>
      </c>
      <c r="I15" s="9">
        <f t="shared" si="3"/>
        <v>1405</v>
      </c>
      <c r="J15" s="21">
        <v>34.6</v>
      </c>
      <c r="K15" s="21">
        <v>8.4</v>
      </c>
      <c r="L15" s="9">
        <f t="shared" si="4"/>
        <v>191.2</v>
      </c>
      <c r="M15" s="9">
        <f t="shared" si="5"/>
        <v>225.79999999999998</v>
      </c>
      <c r="N15" s="20">
        <f t="shared" si="6"/>
        <v>234.2</v>
      </c>
      <c r="O15" s="8">
        <f t="shared" si="7"/>
        <v>1785.7</v>
      </c>
      <c r="P15" s="13" t="s">
        <v>27</v>
      </c>
      <c r="Q15" s="1"/>
      <c r="R15" s="11" t="s">
        <v>26</v>
      </c>
      <c r="S15" s="8"/>
      <c r="T15" s="9">
        <v>100</v>
      </c>
      <c r="U15" s="21">
        <f t="shared" si="8"/>
        <v>94.703829227578524</v>
      </c>
      <c r="V15" s="9">
        <f t="shared" si="0"/>
        <v>73.817593201477067</v>
      </c>
      <c r="W15" s="9">
        <f t="shared" si="0"/>
        <v>20.886236026101471</v>
      </c>
      <c r="X15" s="9">
        <f t="shared" si="0"/>
        <v>4.3755374576356925</v>
      </c>
      <c r="Y15" s="9">
        <f t="shared" si="0"/>
        <v>5.2961707724214682</v>
      </c>
      <c r="Z15" s="9"/>
      <c r="AA15" s="21"/>
      <c r="AB15" s="9"/>
      <c r="AC15" s="9">
        <f t="shared" si="1"/>
        <v>9.6717082300571597</v>
      </c>
      <c r="AD15" s="9">
        <f t="shared" si="9"/>
        <v>11.225453641561023</v>
      </c>
      <c r="AE15" s="20">
        <f t="shared" si="10"/>
        <v>11.594633397692954</v>
      </c>
      <c r="AF15" s="8">
        <f t="shared" si="11"/>
        <v>52.801679529258706</v>
      </c>
      <c r="AG15" s="13" t="s">
        <v>27</v>
      </c>
      <c r="AH15" s="1"/>
      <c r="AI15" s="1"/>
      <c r="AJ15" s="1"/>
      <c r="AK15" s="1"/>
      <c r="AL15" s="1"/>
      <c r="AM15" s="1"/>
      <c r="AN15" s="1"/>
      <c r="AO15" s="1"/>
      <c r="AP15" s="1"/>
      <c r="AQ15" s="1"/>
      <c r="AR15" s="1"/>
      <c r="AS15" s="1"/>
      <c r="AT15" s="1"/>
      <c r="AU15" s="1"/>
      <c r="AV15" s="1"/>
    </row>
    <row r="16" spans="1:48" s="27" customFormat="1" x14ac:dyDescent="0.2">
      <c r="A16" s="22" t="s">
        <v>28</v>
      </c>
      <c r="B16" s="23">
        <v>3386.3</v>
      </c>
      <c r="C16" s="21">
        <v>1949.8</v>
      </c>
      <c r="D16" s="21">
        <v>1860.2</v>
      </c>
      <c r="E16" s="21">
        <f t="shared" si="2"/>
        <v>1580.3000000000002</v>
      </c>
      <c r="F16" s="21">
        <v>279.89999999999998</v>
      </c>
      <c r="G16" s="21">
        <v>165.5</v>
      </c>
      <c r="H16" s="21">
        <v>89.6</v>
      </c>
      <c r="I16" s="21">
        <f t="shared" si="3"/>
        <v>1436.5000000000002</v>
      </c>
      <c r="J16" s="21">
        <v>44</v>
      </c>
      <c r="K16" s="21">
        <v>9</v>
      </c>
      <c r="L16" s="21">
        <f t="shared" si="4"/>
        <v>255.1</v>
      </c>
      <c r="M16" s="21">
        <f t="shared" si="5"/>
        <v>299.10000000000002</v>
      </c>
      <c r="N16" s="24">
        <f t="shared" si="6"/>
        <v>308.10000000000002</v>
      </c>
      <c r="O16" s="8">
        <f t="shared" si="7"/>
        <v>1694.7</v>
      </c>
      <c r="P16" s="25" t="s">
        <v>29</v>
      </c>
      <c r="Q16" s="26"/>
      <c r="R16" s="22" t="s">
        <v>28</v>
      </c>
      <c r="S16" s="23"/>
      <c r="T16" s="21">
        <v>100</v>
      </c>
      <c r="U16" s="21">
        <f t="shared" si="8"/>
        <v>95.404656887885935</v>
      </c>
      <c r="V16" s="21">
        <f t="shared" si="0"/>
        <v>81.04933839368141</v>
      </c>
      <c r="W16" s="21">
        <f t="shared" si="0"/>
        <v>14.355318494204534</v>
      </c>
      <c r="X16" s="21">
        <f t="shared" si="0"/>
        <v>8.4880500564160428</v>
      </c>
      <c r="Y16" s="21">
        <f t="shared" si="0"/>
        <v>4.5953431121140627</v>
      </c>
      <c r="Z16" s="21"/>
      <c r="AA16" s="21"/>
      <c r="AB16" s="21"/>
      <c r="AC16" s="21">
        <f t="shared" si="1"/>
        <v>13.083393168530105</v>
      </c>
      <c r="AD16" s="21">
        <f t="shared" si="9"/>
        <v>15.001504664459828</v>
      </c>
      <c r="AE16" s="24">
        <f t="shared" si="10"/>
        <v>15.383463151587778</v>
      </c>
      <c r="AF16" s="8">
        <f t="shared" si="11"/>
        <v>50.04577267223813</v>
      </c>
      <c r="AG16" s="25" t="s">
        <v>29</v>
      </c>
      <c r="AH16" s="26"/>
      <c r="AI16" s="26"/>
      <c r="AJ16" s="26"/>
      <c r="AK16" s="26"/>
      <c r="AL16" s="26"/>
      <c r="AM16" s="26"/>
      <c r="AN16" s="26"/>
      <c r="AO16" s="26"/>
      <c r="AP16" s="26"/>
      <c r="AQ16" s="26"/>
      <c r="AR16" s="26"/>
      <c r="AS16" s="26"/>
      <c r="AT16" s="26"/>
      <c r="AU16" s="26"/>
      <c r="AV16" s="26"/>
    </row>
    <row r="17" spans="1:48" s="27" customFormat="1" x14ac:dyDescent="0.2">
      <c r="A17" s="22" t="s">
        <v>30</v>
      </c>
      <c r="B17" s="23">
        <v>3392.8</v>
      </c>
      <c r="C17" s="21">
        <v>1959.3</v>
      </c>
      <c r="D17" s="21">
        <v>1871.5</v>
      </c>
      <c r="E17" s="21">
        <f t="shared" si="2"/>
        <v>1381.9</v>
      </c>
      <c r="F17" s="21">
        <v>489.6</v>
      </c>
      <c r="G17" s="21">
        <v>301.39999999999998</v>
      </c>
      <c r="H17" s="21">
        <v>87.7</v>
      </c>
      <c r="I17" s="21">
        <f t="shared" si="3"/>
        <v>1433.5000000000002</v>
      </c>
      <c r="J17" s="21">
        <v>51.5</v>
      </c>
      <c r="K17" s="21">
        <v>14.2</v>
      </c>
      <c r="L17" s="21">
        <f t="shared" si="4"/>
        <v>389.09999999999997</v>
      </c>
      <c r="M17" s="21">
        <f t="shared" si="5"/>
        <v>440.59999999999997</v>
      </c>
      <c r="N17" s="24">
        <f t="shared" si="6"/>
        <v>454.79999999999995</v>
      </c>
      <c r="O17" s="8">
        <f t="shared" si="7"/>
        <v>1570.1</v>
      </c>
      <c r="P17" s="25" t="s">
        <v>31</v>
      </c>
      <c r="Q17" s="26"/>
      <c r="R17" s="22" t="s">
        <v>30</v>
      </c>
      <c r="S17" s="23"/>
      <c r="T17" s="21">
        <v>100</v>
      </c>
      <c r="U17" s="21">
        <f t="shared" si="8"/>
        <v>95.518807737457252</v>
      </c>
      <c r="V17" s="21">
        <f t="shared" si="0"/>
        <v>70.530291430612976</v>
      </c>
      <c r="W17" s="21">
        <f t="shared" si="0"/>
        <v>24.988516306844282</v>
      </c>
      <c r="X17" s="21">
        <f t="shared" si="0"/>
        <v>15.383044965038534</v>
      </c>
      <c r="Y17" s="21">
        <f t="shared" si="0"/>
        <v>4.4760883989179812</v>
      </c>
      <c r="Z17" s="21"/>
      <c r="AA17" s="21"/>
      <c r="AB17" s="21"/>
      <c r="AC17" s="21">
        <f t="shared" si="1"/>
        <v>19.859133363956513</v>
      </c>
      <c r="AD17" s="21">
        <f t="shared" si="9"/>
        <v>21.9116769444997</v>
      </c>
      <c r="AE17" s="24">
        <f t="shared" si="10"/>
        <v>22.459259259259255</v>
      </c>
      <c r="AF17" s="8">
        <f t="shared" si="11"/>
        <v>46.277410987974527</v>
      </c>
      <c r="AG17" s="25" t="s">
        <v>31</v>
      </c>
      <c r="AH17" s="26"/>
      <c r="AI17" s="26"/>
      <c r="AJ17" s="26"/>
      <c r="AK17" s="26"/>
      <c r="AL17" s="26"/>
      <c r="AM17" s="26"/>
      <c r="AN17" s="26"/>
      <c r="AO17" s="26"/>
      <c r="AP17" s="26"/>
      <c r="AQ17" s="26"/>
      <c r="AR17" s="26"/>
      <c r="AS17" s="26"/>
      <c r="AT17" s="26"/>
      <c r="AU17" s="26"/>
      <c r="AV17" s="26"/>
    </row>
    <row r="18" spans="1:48" s="27" customFormat="1" x14ac:dyDescent="0.2">
      <c r="A18" s="22" t="s">
        <v>34</v>
      </c>
      <c r="B18" s="23">
        <v>3396.9</v>
      </c>
      <c r="C18" s="21">
        <v>1964.6</v>
      </c>
      <c r="D18" s="21">
        <v>1863.3</v>
      </c>
      <c r="E18" s="21">
        <f t="shared" si="2"/>
        <v>1656.2</v>
      </c>
      <c r="F18" s="21">
        <v>207.1</v>
      </c>
      <c r="G18" s="21">
        <v>140</v>
      </c>
      <c r="H18" s="21">
        <v>101.4</v>
      </c>
      <c r="I18" s="21">
        <f t="shared" si="3"/>
        <v>1432.3000000000002</v>
      </c>
      <c r="J18" s="21">
        <v>54.3</v>
      </c>
      <c r="K18" s="21">
        <v>10.5</v>
      </c>
      <c r="L18" s="21">
        <f t="shared" si="4"/>
        <v>241.4</v>
      </c>
      <c r="M18" s="21">
        <f t="shared" si="5"/>
        <v>295.7</v>
      </c>
      <c r="N18" s="24">
        <f t="shared" si="6"/>
        <v>306.2</v>
      </c>
      <c r="O18" s="8">
        <f t="shared" si="7"/>
        <v>1723.3</v>
      </c>
      <c r="P18" s="25" t="s">
        <v>35</v>
      </c>
      <c r="Q18" s="26"/>
      <c r="R18" s="22" t="s">
        <v>34</v>
      </c>
      <c r="S18" s="23"/>
      <c r="T18" s="21">
        <v>100</v>
      </c>
      <c r="U18" s="21">
        <f t="shared" si="8"/>
        <v>94.843734093454131</v>
      </c>
      <c r="V18" s="21">
        <f t="shared" si="0"/>
        <v>84.302148019953179</v>
      </c>
      <c r="W18" s="21">
        <f t="shared" si="0"/>
        <v>10.541586073500968</v>
      </c>
      <c r="X18" s="21">
        <f t="shared" si="0"/>
        <v>7.1261325460653575</v>
      </c>
      <c r="Y18" s="21">
        <f t="shared" si="0"/>
        <v>5.1613560012216233</v>
      </c>
      <c r="Z18" s="21"/>
      <c r="AA18" s="21"/>
      <c r="AB18" s="21"/>
      <c r="AC18" s="21">
        <f t="shared" si="1"/>
        <v>12.28748854728698</v>
      </c>
      <c r="AD18" s="21">
        <f t="shared" si="9"/>
        <v>14.646589727079103</v>
      </c>
      <c r="AE18" s="24">
        <f t="shared" si="10"/>
        <v>15.08820340987484</v>
      </c>
      <c r="AF18" s="8">
        <f t="shared" si="11"/>
        <v>50.731549353822601</v>
      </c>
      <c r="AG18" s="25" t="s">
        <v>35</v>
      </c>
      <c r="AH18" s="26"/>
      <c r="AI18" s="26"/>
      <c r="AJ18" s="26"/>
      <c r="AK18" s="26"/>
      <c r="AL18" s="26"/>
      <c r="AM18" s="26"/>
      <c r="AN18" s="26"/>
      <c r="AO18" s="26"/>
      <c r="AP18" s="26"/>
      <c r="AQ18" s="26"/>
      <c r="AR18" s="26"/>
      <c r="AS18" s="26"/>
      <c r="AT18" s="26"/>
      <c r="AU18" s="26"/>
      <c r="AV18" s="26"/>
    </row>
    <row r="19" spans="1:48" s="27" customFormat="1" x14ac:dyDescent="0.2">
      <c r="A19" s="22" t="s">
        <v>36</v>
      </c>
      <c r="B19" s="23">
        <v>3406.8</v>
      </c>
      <c r="C19" s="21">
        <v>1960.3</v>
      </c>
      <c r="D19" s="21">
        <v>1867.2</v>
      </c>
      <c r="E19" s="21">
        <f t="shared" si="2"/>
        <v>1653.5</v>
      </c>
      <c r="F19" s="21">
        <v>213.7</v>
      </c>
      <c r="G19" s="21">
        <v>114.2</v>
      </c>
      <c r="H19" s="21">
        <v>93.1</v>
      </c>
      <c r="I19" s="21">
        <f t="shared" si="3"/>
        <v>1446.5000000000002</v>
      </c>
      <c r="J19" s="21">
        <v>55.4</v>
      </c>
      <c r="K19" s="21">
        <v>7.6</v>
      </c>
      <c r="L19" s="21">
        <f t="shared" si="4"/>
        <v>207.3</v>
      </c>
      <c r="M19" s="21">
        <f t="shared" si="5"/>
        <v>262.7</v>
      </c>
      <c r="N19" s="21">
        <f t="shared" si="6"/>
        <v>270.3</v>
      </c>
      <c r="O19" s="8">
        <f t="shared" si="7"/>
        <v>1753</v>
      </c>
      <c r="P19" s="25" t="s">
        <v>37</v>
      </c>
      <c r="Q19" s="26"/>
      <c r="R19" s="22" t="s">
        <v>36</v>
      </c>
      <c r="S19" s="23"/>
      <c r="T19" s="21">
        <v>100</v>
      </c>
      <c r="U19" s="21">
        <f t="shared" si="8"/>
        <v>95.250726929551604</v>
      </c>
      <c r="V19" s="21">
        <f t="shared" si="0"/>
        <v>84.349334285568531</v>
      </c>
      <c r="W19" s="21">
        <f t="shared" si="0"/>
        <v>10.901392643983064</v>
      </c>
      <c r="X19" s="21">
        <f t="shared" si="0"/>
        <v>5.825638932816406</v>
      </c>
      <c r="Y19" s="21">
        <f t="shared" si="0"/>
        <v>4.7492730704484005</v>
      </c>
      <c r="Z19" s="21"/>
      <c r="AA19" s="21"/>
      <c r="AB19" s="21"/>
      <c r="AC19" s="21">
        <f t="shared" si="1"/>
        <v>10.574912003264807</v>
      </c>
      <c r="AD19" s="21">
        <f t="shared" si="9"/>
        <v>13.0326933571464</v>
      </c>
      <c r="AE19" s="21">
        <f t="shared" si="10"/>
        <v>13.359363416201257</v>
      </c>
      <c r="AF19" s="8">
        <f t="shared" si="11"/>
        <v>51.45591170599976</v>
      </c>
      <c r="AG19" s="25" t="s">
        <v>37</v>
      </c>
      <c r="AH19" s="26"/>
      <c r="AI19" s="26"/>
      <c r="AJ19" s="26"/>
      <c r="AK19" s="26"/>
      <c r="AL19" s="26"/>
      <c r="AM19" s="26"/>
      <c r="AN19" s="26"/>
      <c r="AO19" s="26"/>
      <c r="AP19" s="26"/>
      <c r="AQ19" s="26"/>
      <c r="AR19" s="26"/>
      <c r="AS19" s="26"/>
      <c r="AT19" s="26"/>
      <c r="AU19" s="26"/>
      <c r="AV19" s="26"/>
    </row>
    <row r="20" spans="1:48" s="27" customFormat="1" x14ac:dyDescent="0.2">
      <c r="A20" s="22" t="s">
        <v>38</v>
      </c>
      <c r="B20" s="23">
        <v>3408.3</v>
      </c>
      <c r="C20" s="21">
        <v>1952.8</v>
      </c>
      <c r="D20" s="21">
        <v>1871.5</v>
      </c>
      <c r="E20" s="21">
        <f t="shared" si="2"/>
        <v>1522.6</v>
      </c>
      <c r="F20" s="21">
        <v>348.9</v>
      </c>
      <c r="G20" s="21">
        <v>254.3</v>
      </c>
      <c r="H20" s="21">
        <v>81.3</v>
      </c>
      <c r="I20" s="21">
        <f t="shared" si="3"/>
        <v>1455.5000000000002</v>
      </c>
      <c r="J20" s="21">
        <v>65.099999999999994</v>
      </c>
      <c r="K20" s="21">
        <v>11</v>
      </c>
      <c r="L20" s="21">
        <f t="shared" si="4"/>
        <v>335.6</v>
      </c>
      <c r="M20" s="21">
        <f t="shared" si="5"/>
        <v>400.70000000000005</v>
      </c>
      <c r="N20" s="21">
        <f t="shared" si="6"/>
        <v>411.70000000000005</v>
      </c>
      <c r="O20" s="8">
        <f t="shared" si="7"/>
        <v>1617.2</v>
      </c>
      <c r="P20" s="25" t="s">
        <v>39</v>
      </c>
      <c r="Q20" s="26"/>
      <c r="R20" s="22" t="s">
        <v>38</v>
      </c>
      <c r="S20" s="23"/>
      <c r="T20" s="23">
        <v>100</v>
      </c>
      <c r="U20" s="21">
        <f t="shared" si="8"/>
        <v>95.83674723473986</v>
      </c>
      <c r="V20" s="21">
        <f t="shared" si="0"/>
        <v>77.970094223678814</v>
      </c>
      <c r="W20" s="21">
        <f t="shared" si="0"/>
        <v>17.86665301106104</v>
      </c>
      <c r="X20" s="21">
        <f t="shared" si="0"/>
        <v>13.02232691519869</v>
      </c>
      <c r="Y20" s="21">
        <f t="shared" si="0"/>
        <v>4.1632527652601397</v>
      </c>
      <c r="Z20" s="21"/>
      <c r="AA20" s="21"/>
      <c r="AB20" s="21"/>
      <c r="AC20" s="21">
        <f t="shared" si="1"/>
        <v>17.185579680458829</v>
      </c>
      <c r="AD20" s="21">
        <f t="shared" si="9"/>
        <v>19.857277367560339</v>
      </c>
      <c r="AE20" s="29">
        <f t="shared" si="10"/>
        <v>20.291783725171278</v>
      </c>
      <c r="AF20" s="8">
        <f t="shared" si="11"/>
        <v>47.448874805621571</v>
      </c>
      <c r="AG20" s="25" t="s">
        <v>39</v>
      </c>
      <c r="AH20" s="26"/>
      <c r="AI20" s="26"/>
      <c r="AJ20" s="26"/>
      <c r="AK20" s="26"/>
      <c r="AL20" s="26"/>
      <c r="AM20" s="26"/>
      <c r="AN20" s="26"/>
      <c r="AO20" s="26"/>
      <c r="AP20" s="26"/>
      <c r="AQ20" s="26"/>
      <c r="AR20" s="26"/>
      <c r="AS20" s="26"/>
      <c r="AT20" s="26"/>
      <c r="AU20" s="26"/>
      <c r="AV20" s="26"/>
    </row>
    <row r="21" spans="1:48" s="27" customFormat="1" x14ac:dyDescent="0.2">
      <c r="A21" s="22" t="s">
        <v>40</v>
      </c>
      <c r="B21" s="23">
        <v>3415.6</v>
      </c>
      <c r="C21" s="21">
        <v>1949.4</v>
      </c>
      <c r="D21" s="21">
        <v>1858.5</v>
      </c>
      <c r="E21" s="21">
        <f t="shared" si="2"/>
        <v>1562.7</v>
      </c>
      <c r="F21" s="21">
        <v>295.8</v>
      </c>
      <c r="G21" s="21">
        <v>213.1</v>
      </c>
      <c r="H21" s="21">
        <v>91</v>
      </c>
      <c r="I21" s="21">
        <f t="shared" si="3"/>
        <v>1466.1999999999998</v>
      </c>
      <c r="J21" s="21">
        <v>66.900000000000006</v>
      </c>
      <c r="K21" s="21">
        <v>10.6</v>
      </c>
      <c r="L21" s="21">
        <f t="shared" si="4"/>
        <v>304.10000000000002</v>
      </c>
      <c r="M21" s="21">
        <f t="shared" si="5"/>
        <v>371</v>
      </c>
      <c r="N21" s="21">
        <f t="shared" si="6"/>
        <v>381.6</v>
      </c>
      <c r="O21" s="8">
        <f t="shared" si="7"/>
        <v>1645.4</v>
      </c>
      <c r="P21" s="25" t="s">
        <v>41</v>
      </c>
      <c r="Q21" s="26"/>
      <c r="R21" s="22" t="s">
        <v>40</v>
      </c>
      <c r="S21" s="23"/>
      <c r="T21" s="23">
        <v>100</v>
      </c>
      <c r="U21" s="21">
        <f t="shared" si="8"/>
        <v>95.337026777469987</v>
      </c>
      <c r="V21" s="21">
        <f t="shared" si="0"/>
        <v>80.16312711603571</v>
      </c>
      <c r="W21" s="21">
        <f t="shared" si="0"/>
        <v>15.173899661434287</v>
      </c>
      <c r="X21" s="21">
        <f t="shared" si="0"/>
        <v>10.931568687801374</v>
      </c>
      <c r="Y21" s="21">
        <f t="shared" si="0"/>
        <v>4.668103006053145</v>
      </c>
      <c r="Z21" s="21"/>
      <c r="AA21" s="21"/>
      <c r="AB21" s="21"/>
      <c r="AC21" s="21">
        <f t="shared" si="1"/>
        <v>15.599671693854519</v>
      </c>
      <c r="AD21" s="21">
        <f t="shared" si="9"/>
        <v>18.400039676635419</v>
      </c>
      <c r="AE21" s="29">
        <f t="shared" si="10"/>
        <v>18.826779811534859</v>
      </c>
      <c r="AF21" s="8">
        <f t="shared" si="11"/>
        <v>48.173088183628067</v>
      </c>
      <c r="AG21" s="25" t="s">
        <v>41</v>
      </c>
      <c r="AH21" s="26"/>
      <c r="AI21" s="26"/>
      <c r="AJ21" s="26"/>
      <c r="AK21" s="26"/>
      <c r="AL21" s="26"/>
      <c r="AM21" s="26"/>
      <c r="AN21" s="26"/>
      <c r="AO21" s="26"/>
      <c r="AP21" s="26"/>
      <c r="AQ21" s="26"/>
      <c r="AR21" s="26"/>
      <c r="AS21" s="26"/>
      <c r="AT21" s="26"/>
      <c r="AU21" s="26"/>
      <c r="AV21" s="26"/>
    </row>
    <row r="22" spans="1:48" s="27" customFormat="1" x14ac:dyDescent="0.2">
      <c r="A22" s="22" t="s">
        <v>42</v>
      </c>
      <c r="B22" s="23">
        <v>3418</v>
      </c>
      <c r="C22" s="21">
        <v>1972.8</v>
      </c>
      <c r="D22" s="21">
        <v>1889.6</v>
      </c>
      <c r="E22" s="21">
        <f t="shared" si="2"/>
        <v>1573.8999999999999</v>
      </c>
      <c r="F22" s="21">
        <v>315.7</v>
      </c>
      <c r="G22" s="21">
        <v>105.7</v>
      </c>
      <c r="H22" s="21">
        <v>83.2</v>
      </c>
      <c r="I22" s="21">
        <f t="shared" si="3"/>
        <v>1445.2</v>
      </c>
      <c r="J22" s="21">
        <v>57.2</v>
      </c>
      <c r="K22" s="21">
        <v>6.01</v>
      </c>
      <c r="L22" s="21">
        <f t="shared" si="4"/>
        <v>188.9</v>
      </c>
      <c r="M22" s="21">
        <f t="shared" si="5"/>
        <v>246.10000000000002</v>
      </c>
      <c r="N22" s="21">
        <f t="shared" si="6"/>
        <v>252.11</v>
      </c>
      <c r="O22" s="8">
        <f t="shared" si="7"/>
        <v>1783.8999999999999</v>
      </c>
      <c r="P22" s="25" t="s">
        <v>43</v>
      </c>
      <c r="Q22" s="26"/>
      <c r="R22" s="22" t="s">
        <v>42</v>
      </c>
      <c r="S22" s="21"/>
      <c r="T22" s="21">
        <v>100</v>
      </c>
      <c r="U22" s="21">
        <f t="shared" si="8"/>
        <v>95.782643957826437</v>
      </c>
      <c r="V22" s="21">
        <f t="shared" si="0"/>
        <v>79.780008110300074</v>
      </c>
      <c r="W22" s="21">
        <f t="shared" si="0"/>
        <v>16.00263584752636</v>
      </c>
      <c r="X22" s="21">
        <f t="shared" si="0"/>
        <v>5.3578669910786703</v>
      </c>
      <c r="Y22" s="21">
        <f t="shared" si="0"/>
        <v>4.2173560421735603</v>
      </c>
      <c r="Z22" s="21"/>
      <c r="AA22" s="21"/>
      <c r="AB22" s="21"/>
      <c r="AC22" s="21">
        <f t="shared" si="1"/>
        <v>9.5752230332522306</v>
      </c>
      <c r="AD22" s="21">
        <f t="shared" si="9"/>
        <v>12.123152709359607</v>
      </c>
      <c r="AE22" s="21">
        <f t="shared" si="10"/>
        <v>12.382552148565086</v>
      </c>
      <c r="AF22" s="8">
        <f t="shared" si="11"/>
        <v>52.191339964891746</v>
      </c>
      <c r="AG22" s="25" t="s">
        <v>43</v>
      </c>
      <c r="AH22" s="26"/>
      <c r="AI22" s="26"/>
      <c r="AJ22" s="26"/>
      <c r="AK22" s="26"/>
      <c r="AL22" s="26"/>
      <c r="AM22" s="26"/>
      <c r="AN22" s="26"/>
      <c r="AO22" s="26"/>
      <c r="AP22" s="26"/>
      <c r="AQ22" s="26"/>
      <c r="AR22" s="26"/>
      <c r="AS22" s="26"/>
      <c r="AT22" s="26"/>
      <c r="AU22" s="26"/>
      <c r="AV22" s="26"/>
    </row>
    <row r="23" spans="1:48" s="27" customFormat="1" x14ac:dyDescent="0.2">
      <c r="A23" s="22" t="s">
        <v>44</v>
      </c>
      <c r="B23" s="23">
        <v>3418.6</v>
      </c>
      <c r="C23" s="21">
        <v>1984.5</v>
      </c>
      <c r="D23" s="21">
        <v>1886.3</v>
      </c>
      <c r="E23" s="21">
        <f t="shared" si="2"/>
        <v>1688.8</v>
      </c>
      <c r="F23" s="21">
        <v>197.5</v>
      </c>
      <c r="G23" s="21">
        <v>58.3</v>
      </c>
      <c r="H23" s="21">
        <v>98.2</v>
      </c>
      <c r="I23" s="21">
        <f t="shared" si="3"/>
        <v>1434.1</v>
      </c>
      <c r="J23" s="21">
        <v>64.3</v>
      </c>
      <c r="K23" s="21">
        <v>1.4289000000000001</v>
      </c>
      <c r="L23" s="21">
        <f>H23+G23</f>
        <v>156.5</v>
      </c>
      <c r="M23" s="21">
        <f>G23+H23+J23</f>
        <v>220.8</v>
      </c>
      <c r="N23" s="21">
        <f>G23+H23+J23+K23</f>
        <v>222.22890000000001</v>
      </c>
      <c r="O23" s="8">
        <f t="shared" si="7"/>
        <v>1828</v>
      </c>
      <c r="P23" s="25" t="s">
        <v>45</v>
      </c>
      <c r="Q23" s="26"/>
      <c r="R23" s="22" t="s">
        <v>44</v>
      </c>
      <c r="S23" s="21"/>
      <c r="T23" s="21">
        <v>100</v>
      </c>
      <c r="U23" s="21">
        <f t="shared" si="8"/>
        <v>95.051650289745524</v>
      </c>
      <c r="V23" s="21">
        <f t="shared" si="0"/>
        <v>85.099521289997483</v>
      </c>
      <c r="W23" s="21">
        <f t="shared" si="0"/>
        <v>9.952128999748048</v>
      </c>
      <c r="X23" s="21">
        <f t="shared" si="0"/>
        <v>2.9377676996724613</v>
      </c>
      <c r="Y23" s="21">
        <f t="shared" si="0"/>
        <v>4.9483497102544725</v>
      </c>
      <c r="Z23" s="21"/>
      <c r="AA23" s="21"/>
      <c r="AB23" s="21"/>
      <c r="AC23" s="21">
        <f t="shared" si="1"/>
        <v>7.8861174099269338</v>
      </c>
      <c r="AD23" s="21">
        <f t="shared" si="9"/>
        <v>10.777040218664585</v>
      </c>
      <c r="AE23" s="21">
        <f t="shared" si="10"/>
        <v>10.839223854468152</v>
      </c>
      <c r="AF23" s="8">
        <f t="shared" si="11"/>
        <v>53.472181594804894</v>
      </c>
      <c r="AG23" s="25" t="s">
        <v>45</v>
      </c>
      <c r="AH23" s="26"/>
      <c r="AI23" s="26"/>
      <c r="AJ23" s="26"/>
      <c r="AK23" s="26"/>
      <c r="AL23" s="26"/>
      <c r="AM23" s="26"/>
      <c r="AN23" s="26"/>
      <c r="AO23" s="26"/>
      <c r="AP23" s="26"/>
      <c r="AQ23" s="26"/>
      <c r="AR23" s="26"/>
      <c r="AS23" s="26"/>
      <c r="AT23" s="26"/>
      <c r="AU23" s="26"/>
      <c r="AV23" s="26"/>
    </row>
    <row r="24" spans="1:48" s="27" customFormat="1" x14ac:dyDescent="0.2">
      <c r="A24" s="36" t="s">
        <v>46</v>
      </c>
      <c r="B24" s="23">
        <v>3430.4807890000002</v>
      </c>
      <c r="C24" s="21">
        <v>1991.3680979999997</v>
      </c>
      <c r="D24" s="21">
        <v>1885.4871309999999</v>
      </c>
      <c r="E24" s="21">
        <v>1729.4213989999998</v>
      </c>
      <c r="F24" s="21">
        <v>156.065732</v>
      </c>
      <c r="G24" s="21">
        <v>32.381261000000002</v>
      </c>
      <c r="H24" s="21">
        <v>105.880967</v>
      </c>
      <c r="I24" s="21">
        <v>1439.112691</v>
      </c>
      <c r="J24" s="21">
        <v>61.267932999999999</v>
      </c>
      <c r="K24" s="21">
        <v>2.5075270000000001</v>
      </c>
      <c r="L24" s="21">
        <f>H24+G24</f>
        <v>138.26222799999999</v>
      </c>
      <c r="M24" s="21">
        <f>G24+H24+J24</f>
        <v>199.53016099999999</v>
      </c>
      <c r="N24" s="21">
        <f>G24+H24+J24+K24</f>
        <v>202.037688</v>
      </c>
      <c r="O24" s="8">
        <f t="shared" si="7"/>
        <v>1853.1058699999999</v>
      </c>
      <c r="P24" s="25" t="s">
        <v>47</v>
      </c>
      <c r="Q24" s="26"/>
      <c r="R24" s="22" t="s">
        <v>46</v>
      </c>
      <c r="S24" s="23"/>
      <c r="T24" s="21">
        <v>100</v>
      </c>
      <c r="U24" s="21">
        <f t="shared" si="8"/>
        <v>94.683003754738266</v>
      </c>
      <c r="V24" s="21">
        <f t="shared" si="0"/>
        <v>86.845892566869878</v>
      </c>
      <c r="W24" s="21">
        <f t="shared" si="0"/>
        <v>7.8371111878683921</v>
      </c>
      <c r="X24" s="21">
        <f t="shared" si="0"/>
        <v>1.6260811365071897</v>
      </c>
      <c r="Y24" s="21">
        <f t="shared" si="0"/>
        <v>5.3169962452617341</v>
      </c>
      <c r="Z24" s="21"/>
      <c r="AA24" s="21"/>
      <c r="AB24" s="21"/>
      <c r="AC24" s="21">
        <f t="shared" si="1"/>
        <v>6.9430773817689238</v>
      </c>
      <c r="AD24" s="21">
        <f t="shared" si="9"/>
        <v>9.7206790676276515</v>
      </c>
      <c r="AE24" s="21">
        <f t="shared" si="10"/>
        <v>9.8308309029572918</v>
      </c>
      <c r="AF24" s="9">
        <f t="shared" si="11"/>
        <v>54.018838290599739</v>
      </c>
      <c r="AG24" s="25" t="s">
        <v>47</v>
      </c>
      <c r="AH24" s="26"/>
      <c r="AI24" s="26"/>
      <c r="AJ24" s="26"/>
      <c r="AK24" s="26"/>
      <c r="AL24" s="26"/>
      <c r="AM24" s="26"/>
      <c r="AN24" s="26"/>
      <c r="AO24" s="26"/>
      <c r="AP24" s="26"/>
      <c r="AQ24" s="26"/>
      <c r="AR24" s="26"/>
      <c r="AS24" s="26"/>
      <c r="AT24" s="26"/>
      <c r="AU24" s="26"/>
      <c r="AV24" s="26"/>
    </row>
    <row r="25" spans="1:48" s="27" customFormat="1" x14ac:dyDescent="0.2">
      <c r="A25" s="36" t="s">
        <v>63</v>
      </c>
      <c r="B25" s="23">
        <v>3429.8367269999999</v>
      </c>
      <c r="C25" s="21">
        <v>2013.188811</v>
      </c>
      <c r="D25" s="21">
        <v>1909.590807</v>
      </c>
      <c r="E25" s="21">
        <v>1798.1074840000001</v>
      </c>
      <c r="F25" s="21">
        <v>111.483323</v>
      </c>
      <c r="G25" s="21">
        <v>24.351417999999999</v>
      </c>
      <c r="H25" s="21">
        <v>103.598004</v>
      </c>
      <c r="I25" s="21">
        <v>1416.6479159999999</v>
      </c>
      <c r="J25" s="21">
        <v>53.719123000000003</v>
      </c>
      <c r="K25" s="21">
        <v>0.97262800000000005</v>
      </c>
      <c r="L25" s="21">
        <f>H25+G25</f>
        <v>127.949422</v>
      </c>
      <c r="M25" s="21">
        <f>G25+H25+J25</f>
        <v>181.66854499999999</v>
      </c>
      <c r="N25" s="21">
        <f>G25+H25+J25+K25</f>
        <v>182.64117299999998</v>
      </c>
      <c r="O25" s="8">
        <f t="shared" ref="O25:O26" si="12">D25-G25</f>
        <v>1885.2393890000001</v>
      </c>
      <c r="P25" s="25" t="s">
        <v>64</v>
      </c>
      <c r="Q25" s="26"/>
      <c r="R25" s="22" t="s">
        <v>63</v>
      </c>
      <c r="S25" s="23"/>
      <c r="T25" s="21">
        <v>100</v>
      </c>
      <c r="U25" s="21">
        <f t="shared" ref="U25:U26" si="13">D25/$C25*100</f>
        <v>94.854034383961221</v>
      </c>
      <c r="V25" s="21">
        <f t="shared" ref="V25:V26" si="14">E25/$C25*100</f>
        <v>89.316385734671172</v>
      </c>
      <c r="W25" s="21">
        <f t="shared" ref="W25:W26" si="15">F25/$C25*100</f>
        <v>5.5376486492900545</v>
      </c>
      <c r="X25" s="21">
        <f t="shared" ref="X25:X26" si="16">G25/$C25*100</f>
        <v>1.2095943444025032</v>
      </c>
      <c r="Y25" s="21">
        <f t="shared" ref="Y25:Y26" si="17">H25/$C25*100</f>
        <v>5.145965616038783</v>
      </c>
      <c r="Z25" s="21"/>
      <c r="AA25" s="21"/>
      <c r="AB25" s="21"/>
      <c r="AC25" s="21">
        <f t="shared" ref="AC25:AC26" si="18">L25/$C25*100</f>
        <v>6.355559960441286</v>
      </c>
      <c r="AD25" s="21">
        <f t="shared" ref="AD25:AD26" si="19">M25/($C25+$J25)*100</f>
        <v>8.7893873748127955</v>
      </c>
      <c r="AE25" s="21">
        <f t="shared" ref="AE25:AE26" si="20">N25/($C25+$J25+$K25)*100</f>
        <v>8.8322883031191228</v>
      </c>
      <c r="AF25" s="9">
        <f t="shared" ref="AF25:AF26" si="21">O25/$B25*100</f>
        <v>54.965863947960457</v>
      </c>
      <c r="AG25" s="25" t="s">
        <v>64</v>
      </c>
      <c r="AH25" s="26"/>
      <c r="AI25" s="26"/>
      <c r="AJ25" s="26"/>
      <c r="AK25" s="26"/>
      <c r="AL25" s="26"/>
      <c r="AM25" s="26"/>
      <c r="AN25" s="26"/>
      <c r="AO25" s="26"/>
      <c r="AP25" s="26"/>
      <c r="AQ25" s="26"/>
      <c r="AR25" s="26"/>
      <c r="AS25" s="26"/>
      <c r="AT25" s="26"/>
      <c r="AU25" s="26"/>
      <c r="AV25" s="26"/>
    </row>
    <row r="26" spans="1:48" s="27" customFormat="1" ht="14.25" customHeight="1" x14ac:dyDescent="0.2">
      <c r="A26" s="36" t="s">
        <v>65</v>
      </c>
      <c r="B26" s="23">
        <v>3440.4</v>
      </c>
      <c r="C26" s="21">
        <v>2025.5</v>
      </c>
      <c r="D26" s="21">
        <v>1927.45</v>
      </c>
      <c r="E26" s="21">
        <f t="shared" ref="E26" si="22">D26-F26</f>
        <v>1701.55</v>
      </c>
      <c r="F26" s="21">
        <v>225.9</v>
      </c>
      <c r="G26" s="21">
        <v>22.3</v>
      </c>
      <c r="H26" s="21">
        <v>98.06</v>
      </c>
      <c r="I26" s="21">
        <f t="shared" ref="I26" si="23">B26-C26</f>
        <v>1414.9</v>
      </c>
      <c r="J26" s="21">
        <v>56</v>
      </c>
      <c r="K26" s="21">
        <v>1</v>
      </c>
      <c r="L26" s="21">
        <f>H26+G26</f>
        <v>120.36</v>
      </c>
      <c r="M26" s="21">
        <f>G26+H26+J26</f>
        <v>176.36</v>
      </c>
      <c r="N26" s="21">
        <f>G26+H26+J26+K26</f>
        <v>177.36</v>
      </c>
      <c r="O26" s="8">
        <f t="shared" si="12"/>
        <v>1905.15</v>
      </c>
      <c r="P26" s="25" t="s">
        <v>66</v>
      </c>
      <c r="Q26" s="26"/>
      <c r="R26" s="22" t="s">
        <v>65</v>
      </c>
      <c r="S26" s="23"/>
      <c r="T26" s="21">
        <v>100</v>
      </c>
      <c r="U26" s="21">
        <f t="shared" si="13"/>
        <v>95.159219945692413</v>
      </c>
      <c r="V26" s="21">
        <f t="shared" si="14"/>
        <v>84.006418168353491</v>
      </c>
      <c r="W26" s="21">
        <f t="shared" si="15"/>
        <v>11.152801777338929</v>
      </c>
      <c r="X26" s="21">
        <f t="shared" si="16"/>
        <v>1.1009627252530239</v>
      </c>
      <c r="Y26" s="21">
        <f t="shared" si="17"/>
        <v>4.8412737595655395</v>
      </c>
      <c r="Z26" s="21"/>
      <c r="AA26" s="21"/>
      <c r="AB26" s="21"/>
      <c r="AC26" s="21">
        <f t="shared" si="18"/>
        <v>5.9422364848185634</v>
      </c>
      <c r="AD26" s="21">
        <f t="shared" si="19"/>
        <v>8.4727360076867662</v>
      </c>
      <c r="AE26" s="21">
        <f t="shared" si="20"/>
        <v>8.5166866746698684</v>
      </c>
      <c r="AF26" s="9">
        <f t="shared" si="21"/>
        <v>55.375828392047431</v>
      </c>
      <c r="AG26" s="25" t="s">
        <v>66</v>
      </c>
    </row>
    <row r="27" spans="1:48" s="27" customFormat="1" ht="14.25" customHeight="1" x14ac:dyDescent="0.2">
      <c r="A27" s="36" t="s">
        <v>68</v>
      </c>
      <c r="B27" s="23">
        <v>3441.75</v>
      </c>
      <c r="C27" s="21">
        <v>2040.91</v>
      </c>
      <c r="D27" s="21">
        <v>1926.9</v>
      </c>
      <c r="E27" s="21">
        <v>1573.3000000000002</v>
      </c>
      <c r="F27" s="21">
        <v>353.6</v>
      </c>
      <c r="G27" s="21">
        <v>18.8</v>
      </c>
      <c r="H27" s="21">
        <v>114.1</v>
      </c>
      <c r="I27" s="21">
        <v>1400.84</v>
      </c>
      <c r="J27" s="21">
        <v>40.9</v>
      </c>
      <c r="K27" s="21">
        <v>1.9</v>
      </c>
      <c r="L27" s="21">
        <v>132.9</v>
      </c>
      <c r="M27" s="21">
        <v>173.8</v>
      </c>
      <c r="N27" s="21">
        <v>175.70000000000002</v>
      </c>
      <c r="O27" s="8">
        <v>1908.1000000000001</v>
      </c>
      <c r="P27" s="25" t="s">
        <v>67</v>
      </c>
      <c r="Q27" s="26"/>
      <c r="R27" s="22" t="s">
        <v>68</v>
      </c>
      <c r="S27" s="23"/>
      <c r="T27" s="21">
        <v>100</v>
      </c>
      <c r="U27" s="21">
        <v>94.413766408121873</v>
      </c>
      <c r="V27" s="21">
        <v>77.088161653380112</v>
      </c>
      <c r="W27" s="21">
        <v>17.325604754741757</v>
      </c>
      <c r="X27" s="21">
        <v>0.9211577188607043</v>
      </c>
      <c r="Y27" s="21">
        <v>5.5906433894684229</v>
      </c>
      <c r="Z27" s="21"/>
      <c r="AA27" s="21"/>
      <c r="AB27" s="21"/>
      <c r="AC27" s="21">
        <v>6.5118011083291281</v>
      </c>
      <c r="AD27" s="21">
        <v>8.3485044264366106</v>
      </c>
      <c r="AE27" s="21">
        <v>8.4320754807530811</v>
      </c>
      <c r="AF27" s="9">
        <v>55.439819859083315</v>
      </c>
      <c r="AG27" s="25" t="s">
        <v>67</v>
      </c>
    </row>
    <row r="28" spans="1:48" s="27" customFormat="1" ht="14.25" customHeight="1" x14ac:dyDescent="0.2">
      <c r="A28" s="36" t="s">
        <v>69</v>
      </c>
      <c r="B28" s="23">
        <v>3450.9</v>
      </c>
      <c r="C28" s="21">
        <v>2035.8</v>
      </c>
      <c r="D28" s="21">
        <v>1920.7570000000001</v>
      </c>
      <c r="E28" s="21">
        <f t="shared" ref="E28" si="24">D28-F28</f>
        <v>1645.326</v>
      </c>
      <c r="F28" s="21">
        <v>275.43099999999998</v>
      </c>
      <c r="G28" s="21">
        <v>18.234400000000001</v>
      </c>
      <c r="H28" s="21">
        <v>115.0286</v>
      </c>
      <c r="I28" s="21">
        <f t="shared" ref="I28" si="25">B28-C28</f>
        <v>1415.1000000000001</v>
      </c>
      <c r="J28" s="21">
        <v>39.081499999999998</v>
      </c>
      <c r="K28" s="21">
        <v>2.7</v>
      </c>
      <c r="L28" s="21">
        <f>H28+G28</f>
        <v>133.26300000000001</v>
      </c>
      <c r="M28" s="21">
        <f>G28+H28+J28</f>
        <v>172.34450000000001</v>
      </c>
      <c r="N28" s="21">
        <f>G28+H28+J28+K28</f>
        <v>175.0445</v>
      </c>
      <c r="O28" s="8">
        <f t="shared" ref="O28" si="26">D28-G28</f>
        <v>1902.5226</v>
      </c>
      <c r="P28" s="25" t="s">
        <v>70</v>
      </c>
      <c r="Q28" s="26"/>
      <c r="R28" s="22" t="s">
        <v>69</v>
      </c>
      <c r="S28" s="23"/>
      <c r="T28" s="21">
        <v>100</v>
      </c>
      <c r="U28" s="21">
        <f t="shared" ref="U28" si="27">D28/$C28*100</f>
        <v>94.349002849002844</v>
      </c>
      <c r="V28" s="21">
        <f t="shared" ref="V28" si="28">E28/$C28*100</f>
        <v>80.819628647214856</v>
      </c>
      <c r="W28" s="21">
        <f t="shared" ref="W28" si="29">F28/$C28*100</f>
        <v>13.529374201787995</v>
      </c>
      <c r="X28" s="21">
        <f t="shared" ref="X28" si="30">G28/$C28*100</f>
        <v>0.89568719913547501</v>
      </c>
      <c r="Y28" s="21">
        <f t="shared" ref="Y28" si="31">H28/$C28*100</f>
        <v>5.6502898123587784</v>
      </c>
      <c r="Z28" s="21"/>
      <c r="AA28" s="21"/>
      <c r="AB28" s="21"/>
      <c r="AC28" s="21">
        <f t="shared" ref="AC28" si="32">L28/$C28*100</f>
        <v>6.5459770114942533</v>
      </c>
      <c r="AD28" s="21">
        <f t="shared" ref="AD28" si="33">M28/($C28+$J28)*100</f>
        <v>8.3062333921238398</v>
      </c>
      <c r="AE28" s="21">
        <f t="shared" ref="AE28" si="34">N28/($C28+$J28+$K28)*100</f>
        <v>8.4253975114814992</v>
      </c>
      <c r="AF28" s="9">
        <f t="shared" ref="AF28" si="35">O28/$B28*100</f>
        <v>55.131200556376591</v>
      </c>
      <c r="AG28" s="25" t="s">
        <v>70</v>
      </c>
    </row>
    <row r="29" spans="1:48" s="27" customFormat="1" ht="14.25" customHeight="1" thickBot="1" x14ac:dyDescent="0.25">
      <c r="A29" s="33" t="s">
        <v>71</v>
      </c>
      <c r="B29" s="37">
        <v>3456.9190370000001</v>
      </c>
      <c r="C29" s="38">
        <v>2037.5169109999997</v>
      </c>
      <c r="D29" s="38">
        <v>1930.4779549999998</v>
      </c>
      <c r="E29" s="43" t="s">
        <v>75</v>
      </c>
      <c r="F29" s="43" t="s">
        <v>74</v>
      </c>
      <c r="G29" s="38">
        <v>10.82917</v>
      </c>
      <c r="H29" s="38">
        <v>107.03895600000001</v>
      </c>
      <c r="I29" s="38">
        <f t="shared" ref="I29" si="36">B29-C29</f>
        <v>1419.4021260000004</v>
      </c>
      <c r="J29" s="38">
        <v>33.699075000000001</v>
      </c>
      <c r="K29" s="38" t="s">
        <v>73</v>
      </c>
      <c r="L29" s="38">
        <f>H29+G29</f>
        <v>117.86812600000002</v>
      </c>
      <c r="M29" s="38">
        <f>G29+H29+J29</f>
        <v>151.56720100000001</v>
      </c>
      <c r="N29" s="38">
        <f>G29+H29+J29+0.4</f>
        <v>151.96720100000002</v>
      </c>
      <c r="O29" s="39">
        <f t="shared" ref="O29" si="37">D29-G29</f>
        <v>1919.6487849999999</v>
      </c>
      <c r="P29" s="40" t="s">
        <v>72</v>
      </c>
      <c r="Q29" s="28"/>
      <c r="R29" s="42" t="s">
        <v>71</v>
      </c>
      <c r="S29" s="32"/>
      <c r="T29" s="34">
        <v>100</v>
      </c>
      <c r="U29" s="34">
        <f t="shared" ref="U29" si="38">D29/$C29*100</f>
        <v>94.746597909341233</v>
      </c>
      <c r="V29" s="44" t="s">
        <v>76</v>
      </c>
      <c r="W29" s="44" t="s">
        <v>77</v>
      </c>
      <c r="X29" s="34">
        <f t="shared" ref="X29" si="39">G29/$C29*100</f>
        <v>0.53148859484484556</v>
      </c>
      <c r="Y29" s="34">
        <f t="shared" ref="Y29" si="40">H29/$C29*100</f>
        <v>5.2534020906587724</v>
      </c>
      <c r="Z29" s="34"/>
      <c r="AA29" s="34"/>
      <c r="AB29" s="34"/>
      <c r="AC29" s="34">
        <f t="shared" ref="AC29" si="41">L29/$C29*100</f>
        <v>5.7848906855036182</v>
      </c>
      <c r="AD29" s="34">
        <f t="shared" ref="AD29" si="42">M29/($C29+$J29)*100</f>
        <v>7.3177882955949736</v>
      </c>
      <c r="AE29" s="34">
        <f>N29/($C29+$J29+0.4)*100</f>
        <v>7.3356839311434063</v>
      </c>
      <c r="AF29" s="35">
        <f t="shared" ref="AF29" si="43">O29/$B29*100</f>
        <v>55.530626099531645</v>
      </c>
      <c r="AG29" s="41" t="s">
        <v>72</v>
      </c>
    </row>
    <row r="30" spans="1:48" ht="12" customHeight="1" thickTop="1" x14ac:dyDescent="0.2">
      <c r="A30" s="4"/>
      <c r="P30" s="2"/>
      <c r="R30" s="4" t="s">
        <v>20</v>
      </c>
      <c r="AG30" s="2" t="s">
        <v>19</v>
      </c>
    </row>
    <row r="31" spans="1:48" s="19" customFormat="1" ht="12" x14ac:dyDescent="0.2">
      <c r="R31" s="19" t="s">
        <v>48</v>
      </c>
      <c r="AG31" s="19" t="s">
        <v>49</v>
      </c>
    </row>
    <row r="35" spans="13:32" ht="15" x14ac:dyDescent="0.2">
      <c r="M35" s="16"/>
      <c r="N35" s="16"/>
      <c r="O35" s="16"/>
      <c r="AD35" s="16"/>
      <c r="AE35" s="16"/>
      <c r="AF35" s="16"/>
    </row>
  </sheetData>
  <mergeCells count="36">
    <mergeCell ref="N4:N7"/>
    <mergeCell ref="J5:J7"/>
    <mergeCell ref="L4:L7"/>
    <mergeCell ref="P4:P8"/>
    <mergeCell ref="M4:M7"/>
    <mergeCell ref="O4:O7"/>
    <mergeCell ref="A4:A8"/>
    <mergeCell ref="I4:K4"/>
    <mergeCell ref="K5:K7"/>
    <mergeCell ref="I5:I7"/>
    <mergeCell ref="D5:G5"/>
    <mergeCell ref="C5:C7"/>
    <mergeCell ref="C4:H4"/>
    <mergeCell ref="F6:G6"/>
    <mergeCell ref="E6:E7"/>
    <mergeCell ref="D6:D7"/>
    <mergeCell ref="B4:B7"/>
    <mergeCell ref="H5:H7"/>
    <mergeCell ref="R4:R8"/>
    <mergeCell ref="S4:S7"/>
    <mergeCell ref="T4:Y4"/>
    <mergeCell ref="Z4:AB4"/>
    <mergeCell ref="AC4:AC7"/>
    <mergeCell ref="AD4:AD7"/>
    <mergeCell ref="AE4:AE7"/>
    <mergeCell ref="AG4:AG8"/>
    <mergeCell ref="T5:T7"/>
    <mergeCell ref="U5:X5"/>
    <mergeCell ref="Y5:Y7"/>
    <mergeCell ref="Z5:Z7"/>
    <mergeCell ref="AA5:AA7"/>
    <mergeCell ref="AB5:AB7"/>
    <mergeCell ref="U6:U7"/>
    <mergeCell ref="V6:V7"/>
    <mergeCell ref="W6:X6"/>
    <mergeCell ref="AF4:AF7"/>
  </mergeCells>
  <printOptions horizontalCentered="1"/>
  <pageMargins left="0.23622047244094491" right="0.23622047244094491" top="0.94488188976377963" bottom="0.55118110236220474" header="0.31496062992125984" footer="0.31496062992125984"/>
  <pageSetup paperSize="9" scale="69" orientation="landscape" r:id="rId1"/>
  <headerFooter>
    <oddHeader>&amp;C&amp;G</oddHeader>
    <oddFooter>&amp;Rנתונים מסקר כוח אדם לחודש אוקטובר 2021</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פרסום למס" ma:contentTypeID="0x01010018C65C5FFA1A411CB733A36D5E05D176005EC8771B28134F43A3AE7296363CCDAA0012EE8DAAB84E594CBB34D7852AC42FC4" ma:contentTypeVersion="68" ma:contentTypeDescription="צור מסמך חדש." ma:contentTypeScope="" ma:versionID="d5c4acad0c8af7d2c191676c88711e00">
  <xsd:schema xmlns:xsd="http://www.w3.org/2001/XMLSchema" xmlns:xs="http://www.w3.org/2001/XMLSchema" xmlns:p="http://schemas.microsoft.com/office/2006/metadata/properties" xmlns:ns1="http://schemas.microsoft.com/sharepoint/v3" xmlns:ns2="f37fff55-d014-472b-b062-823f736a4040" targetNamespace="http://schemas.microsoft.com/office/2006/metadata/properties" ma:root="true" ma:fieldsID="0a7432f0d2da22cd120946c94745e184" ns1:_="" ns2:_="">
    <xsd:import namespace="http://schemas.microsoft.com/sharepoint/v3"/>
    <xsd:import namespace="f37fff55-d014-472b-b062-823f736a4040"/>
    <xsd:element name="properties">
      <xsd:complexType>
        <xsd:sequence>
          <xsd:element name="documentManagement">
            <xsd:complexType>
              <xsd:all>
                <xsd:element ref="ns2:CbsDataPublishDate" minOccurs="0"/>
                <xsd:element ref="ns2:CbsPublishingDocSubject" minOccurs="0"/>
                <xsd:element ref="ns2:CbsPublishingDocChapter" minOccurs="0"/>
                <xsd:element ref="ns2:CbsDocArticleVariationRelUrl" minOccurs="0"/>
                <xsd:element ref="ns2:CbsPublishingDocSubjectEng" minOccurs="0"/>
                <xsd:element ref="ns2:CbsPublishingDocChapterEng" minOccurs="0"/>
                <xsd:element ref="ns2:CbsOrderField" minOccurs="0"/>
                <xsd:element ref="ns2:CbsHide" minOccurs="0"/>
                <xsd:element ref="ns2:badce114fb994f27a777030e336d1efa" minOccurs="0"/>
                <xsd:element ref="ns1:PublishingRollupImage" minOccurs="0"/>
                <xsd:element ref="ns1:eWaveListOrderValue" minOccurs="0"/>
                <xsd:element ref="ns2:CbsEnglishTitle" minOccurs="0"/>
                <xsd:element ref="ns2:CbsDocArticleVariationRelUrlEng" minOccurs="0"/>
                <xsd:element ref="ns2:CbsDataSource" minOccurs="0"/>
                <xsd:element ref="ns2:CbsMadadPublishDate" minOccurs="0"/>
                <xsd:element ref="ns1:Article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RollupImage" ma:index="26" nillable="true" ma:displayName="תמונת סיכום" ma:description="'תמונת סיכום' הוא עמודת אתר שיוצרת תכונת הפרסום. היא משמשת בסוג תוכן הדף כתמונה של הדף באוספי תוכן כגון ה- Web Part של תוכן לפי חיפוש." ma:internalName="PublishingRollupImage">
      <xsd:simpleType>
        <xsd:restriction base="dms:Unknown"/>
      </xsd:simpleType>
    </xsd:element>
    <xsd:element name="eWaveListOrderValue" ma:index="27" nillable="true" ma:displayName="סידור" ma:decimals="2" ma:internalName="eWaveListOrderValue" ma:readOnly="false">
      <xsd:simpleType>
        <xsd:restriction base="dms:Number"/>
      </xsd:simpleType>
    </xsd:element>
    <xsd:element name="ArticleStartDate" ma:index="35" nillable="true" ma:displayName="תאריך מאמר" ma:description="'תאריך המאמר' הוא עמודת אתר שיוצרת תכונת הפרסום. היא משמשת בסוג תוכן דף המאמר כתאריך של הדף."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37fff55-d014-472b-b062-823f736a4040" elementFormDefault="qualified">
    <xsd:import namespace="http://schemas.microsoft.com/office/2006/documentManagement/types"/>
    <xsd:import namespace="http://schemas.microsoft.com/office/infopath/2007/PartnerControls"/>
    <xsd:element name="CbsDataPublishDate" ma:index="8" nillable="true" ma:displayName="תאריך פרסום הנתונים" ma:internalName="CbsDataPublishDate" ma:readOnly="false">
      <xsd:simpleType>
        <xsd:restriction base="dms:DateTime"/>
      </xsd:simpleType>
    </xsd:element>
    <xsd:element name="CbsPublishingDocSubject" ma:index="10" nillable="true" ma:displayName="שם נושא עברית" ma:internalName="CbsPublishingDocSubject" ma:readOnly="false">
      <xsd:simpleType>
        <xsd:restriction base="dms:Text"/>
      </xsd:simpleType>
    </xsd:element>
    <xsd:element name="CbsPublishingDocChapter" ma:index="11" nillable="true" ma:displayName="שם פרק עברית" ma:internalName="CbsPublishingDocChapter" ma:readOnly="false">
      <xsd:simpleType>
        <xsd:restriction base="dms:Text"/>
      </xsd:simpleType>
    </xsd:element>
    <xsd:element name="CbsDocArticleVariationRelUrl" ma:index="12" nillable="true" ma:displayName="קישור מאמר עברית" ma:internalName="CbsDocArticleVariationRelUrl" ma:readOnly="false">
      <xsd:simpleType>
        <xsd:restriction base="dms:Text"/>
      </xsd:simpleType>
    </xsd:element>
    <xsd:element name="CbsPublishingDocSubjectEng" ma:index="13" nillable="true" ma:displayName="שם נושא אנגלית" ma:internalName="CbsPublishingDocSubjectEng" ma:readOnly="false">
      <xsd:simpleType>
        <xsd:restriction base="dms:Text"/>
      </xsd:simpleType>
    </xsd:element>
    <xsd:element name="CbsPublishingDocChapterEng" ma:index="14" nillable="true" ma:displayName="שם פרק אנגלית" ma:internalName="CbsPublishingDocChapterEng" ma:readOnly="false">
      <xsd:simpleType>
        <xsd:restriction base="dms:Text"/>
      </xsd:simpleType>
    </xsd:element>
    <xsd:element name="CbsOrderField" ma:index="15" nillable="true" ma:displayName="סדר" ma:internalName="CbsOrderField" ma:readOnly="false">
      <xsd:simpleType>
        <xsd:restriction base="dms:Number"/>
      </xsd:simpleType>
    </xsd:element>
    <xsd:element name="CbsHide" ma:index="16" nillable="true" ma:displayName="הסתר" ma:internalName="CbsHide" ma:readOnly="false">
      <xsd:simpleType>
        <xsd:restriction base="dms:Boolean"/>
      </xsd:simpleType>
    </xsd:element>
    <xsd:element name="badce114fb994f27a777030e336d1efa" ma:index="17" nillable="true" ma:taxonomy="true" ma:internalName="badce114fb994f27a777030e336d1efa" ma:taxonomyFieldName="CbsMMDSubjects" ma:displayName="נושאים" ma:readOnly="false" ma:fieldId="badce114-fb99-4f27-a777-030e336d1efa" ma:taxonomyMulti="true" ma:sspId="3561f26f-b765-481f-a768-7c7417e4a021" ma:termSetId="d7f67748-0ad2-4e38-bb9f-75af97b01185" ma:anchorId="00000000-0000-0000-0000-000000000000" ma:open="true" ma:isKeyword="false">
      <xsd:complexType>
        <xsd:sequence>
          <xsd:element ref="pc:Terms" minOccurs="0" maxOccurs="1"/>
        </xsd:sequence>
      </xsd:complexType>
    </xsd:element>
    <xsd:element name="CbsEnglishTitle" ma:index="28" nillable="true" ma:displayName="כותרת אנגלית" ma:internalName="CbsEnglishTitle" ma:readOnly="false">
      <xsd:simpleType>
        <xsd:restriction base="dms:Text"/>
      </xsd:simpleType>
    </xsd:element>
    <xsd:element name="CbsDocArticleVariationRelUrlEng" ma:index="29" nillable="true" ma:displayName="קישור למאמר אנגלית" ma:internalName="CbsDocArticleVariationRelUrlEng" ma:readOnly="false">
      <xsd:simpleType>
        <xsd:restriction base="dms:Text"/>
      </xsd:simpleType>
    </xsd:element>
    <xsd:element name="CbsDataSource" ma:index="31" nillable="true" ma:displayName="תיקיה לדרופ דאון" ma:internalName="CbsDataSource" ma:readOnly="false">
      <xsd:simpleType>
        <xsd:restriction base="dms:Text"/>
      </xsd:simpleType>
    </xsd:element>
    <xsd:element name="CbsMadadPublishDate" ma:index="34" nillable="true" ma:displayName="תאריך הצגה" ma:internalName="CbsMadadPublish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bsHide xmlns="f37fff55-d014-472b-b062-823f736a4040" xsi:nil="true"/>
    <ArticleStartDate xmlns="http://schemas.microsoft.com/sharepoint/v3" xsi:nil="true"/>
    <CbsPublishingDocSubjectEng xmlns="f37fff55-d014-472b-b062-823f736a4040" xsi:nil="true"/>
    <eWaveListOrderValue xmlns="http://schemas.microsoft.com/sharepoint/v3" xsi:nil="true"/>
    <PublishingRollupImage xmlns="http://schemas.microsoft.com/sharepoint/v3" xsi:nil="true"/>
    <CbsDocArticleVariationRelUrlEng xmlns="f37fff55-d014-472b-b062-823f736a4040">/en/mediarelease/Pages/2021/Labour-Force-Survey-Data-October-2021.aspx</CbsDocArticleVariationRelUrlEng>
    <CbsPublishingDocSubject xmlns="f37fff55-d014-472b-b062-823f736a4040" xsi:nil="true"/>
    <CbsPublishingDocChapterEng xmlns="f37fff55-d014-472b-b062-823f736a4040">tables</CbsPublishingDocChapterEng>
    <CbsPublishingDocChapter xmlns="f37fff55-d014-472b-b062-823f736a4040">לוחות</CbsPublishingDocChapter>
    <CbsDataSource xmlns="f37fff55-d014-472b-b062-823f736a4040" xsi:nil="true"/>
    <badce114fb994f27a777030e336d1efa xmlns="f37fff55-d014-472b-b062-823f736a4040">
      <Terms xmlns="http://schemas.microsoft.com/office/infopath/2007/PartnerControls">
        <TermInfo xmlns="http://schemas.microsoft.com/office/infopath/2007/PartnerControls">
          <TermName xmlns="http://schemas.microsoft.com/office/infopath/2007/PartnerControls">שוק העבודה</TermName>
          <TermId xmlns="http://schemas.microsoft.com/office/infopath/2007/PartnerControls">e8cbe37b-9854-4874-8d11-a564beb678fb</TermId>
        </TermInfo>
        <TermInfo xmlns="http://schemas.microsoft.com/office/infopath/2007/PartnerControls">
          <TermName xmlns="http://schemas.microsoft.com/office/infopath/2007/PartnerControls"> שכירים</TermName>
          <TermId xmlns="http://schemas.microsoft.com/office/infopath/2007/PartnerControls">050e793c-163d-482d-8083-7f527495a81e</TermId>
        </TermInfo>
        <TermInfo xmlns="http://schemas.microsoft.com/office/infopath/2007/PartnerControls">
          <TermName xmlns="http://schemas.microsoft.com/office/infopath/2007/PartnerControls"> עצמאים ומועסקים</TermName>
          <TermId xmlns="http://schemas.microsoft.com/office/infopath/2007/PartnerControls">2a75ac78-e6c0-4be2-a661-dc595a24c146</TermId>
        </TermInfo>
        <TermInfo xmlns="http://schemas.microsoft.com/office/infopath/2007/PartnerControls">
          <TermName xmlns="http://schemas.microsoft.com/office/infopath/2007/PartnerControls"> מחפשי עבודה</TermName>
          <TermId xmlns="http://schemas.microsoft.com/office/infopath/2007/PartnerControls">d5269784-9850-476e-99d3-c43f8d858d43</TermId>
        </TermInfo>
        <TermInfo xmlns="http://schemas.microsoft.com/office/infopath/2007/PartnerControls">
          <TermName xmlns="http://schemas.microsoft.com/office/infopath/2007/PartnerControls"> אינם משתתפים בכוח העבודה</TermName>
          <TermId xmlns="http://schemas.microsoft.com/office/infopath/2007/PartnerControls">83a4358f-397d-48d0-ab17-735dde27b656</TermId>
        </TermInfo>
        <TermInfo xmlns="http://schemas.microsoft.com/office/infopath/2007/PartnerControls">
          <TermName xmlns="http://schemas.microsoft.com/office/infopath/2007/PartnerControls"> מושפע מקורונה</TermName>
          <TermId xmlns="http://schemas.microsoft.com/office/infopath/2007/PartnerControls">b0aa8790-023a-4c2e-8a4b-22adbef452ea</TermId>
        </TermInfo>
      </Terms>
    </badce114fb994f27a777030e336d1efa>
    <CbsOrderField xmlns="f37fff55-d014-472b-b062-823f736a4040">11</CbsOrderField>
    <CbsEnglishTitle xmlns="f37fff55-d014-472b-b062-823f736a4040">11. Women aged 15 and over by labour force characteristics - Monthly</CbsEnglishTitle>
    <CbsMadadPublishDate xmlns="f37fff55-d014-472b-b062-823f736a4040" xsi:nil="true"/>
    <CbsDataPublishDate xmlns="f37fff55-d014-472b-b062-823f736a4040">2021-11-22T11:00:00+00:00</CbsDataPublishDate>
    <CbsDocArticleVariationRelUrl xmlns="f37fff55-d014-472b-b062-823f736a4040">/he/mediarelease/Pages/2021/נתונים-מסקר-כוח-אדם-לחודש-אוקטובר-2021.aspx</CbsDocArticleVariationRelUrl>
  </documentManagement>
</p:properties>
</file>

<file path=customXml/itemProps1.xml><?xml version="1.0" encoding="utf-8"?>
<ds:datastoreItem xmlns:ds="http://schemas.openxmlformats.org/officeDocument/2006/customXml" ds:itemID="{46752B03-D510-49D3-AC50-4DDE5D06171B}"/>
</file>

<file path=customXml/itemProps2.xml><?xml version="1.0" encoding="utf-8"?>
<ds:datastoreItem xmlns:ds="http://schemas.openxmlformats.org/officeDocument/2006/customXml" ds:itemID="{7F23B3E5-D2F0-4F86-9070-7FF11711DE34}"/>
</file>

<file path=customXml/itemProps3.xml><?xml version="1.0" encoding="utf-8"?>
<ds:datastoreItem xmlns:ds="http://schemas.openxmlformats.org/officeDocument/2006/customXml" ds:itemID="{807E5FE0-4A92-49B5-BE78-7739C5095A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לוח 11 Table</vt:lpstr>
      <vt:lpstr>'לוח 11 Table'!_ftnref1</vt:lpstr>
      <vt:lpstr>'לוח 11 Table'!Print_Area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 נשים בנות 15 ומעלה לפי תכונות כוח עבודה - חודשי</dc:title>
  <dc:creator>Mark Feldman</dc:creator>
  <cp:lastModifiedBy>avishai cohen</cp:lastModifiedBy>
  <cp:lastPrinted>2021-12-19T05:56:56Z</cp:lastPrinted>
  <dcterms:created xsi:type="dcterms:W3CDTF">2020-07-21T08:57:09Z</dcterms:created>
  <dcterms:modified xsi:type="dcterms:W3CDTF">2021-12-19T05:57:01Z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fa41555e3464cf4bb914e89b71e6bff">
    <vt:lpwstr/>
  </property>
  <property fmtid="{D5CDD505-2E9C-101B-9397-08002B2CF9AE}" pid="3" name="CbsMMDInterval">
    <vt:lpwstr>130;#חודשי|de59ed39-6635-4815-8dc0-421a25c235c3</vt:lpwstr>
  </property>
  <property fmtid="{D5CDD505-2E9C-101B-9397-08002B2CF9AE}" pid="4" name="CbsMMDLanguages">
    <vt:lpwstr>24;#עברית|d5ca1f8a-058f-4a61-87d9-d098eff07fef;#23;# אנגלית|bcd2f785-9433-481a-8dea-af8b5faa5f5c</vt:lpwstr>
  </property>
  <property fmtid="{D5CDD505-2E9C-101B-9397-08002B2CF9AE}" pid="5" name="l2e12a95055c425a9be399caf84ebe5f">
    <vt:lpwstr>עברית|d5ca1f8a-058f-4a61-87d9-d098eff07fef; אנגלית|bcd2f785-9433-481a-8dea-af8b5faa5f5c</vt:lpwstr>
  </property>
  <property fmtid="{D5CDD505-2E9C-101B-9397-08002B2CF9AE}" pid="6" name="ContentTypeId">
    <vt:lpwstr>0x01010018C65C5FFA1A411CB733A36D5E05D176005EC8771B28134F43A3AE7296363CCDAA0012EE8DAAB84E594CBB34D7852AC42FC4</vt:lpwstr>
  </property>
  <property fmtid="{D5CDD505-2E9C-101B-9397-08002B2CF9AE}" pid="7" name="CbsMMDGlobalSubjects">
    <vt:lpwstr/>
  </property>
  <property fmtid="{D5CDD505-2E9C-101B-9397-08002B2CF9AE}" pid="8" name="TaxCatchAll">
    <vt:lpwstr>24;#עברית|d5ca1f8a-058f-4a61-87d9-d098eff07fef;#507;# שכירים|050e793c-163d-482d-8083-7f527495a81e;#130;#חודשי|de59ed39-6635-4815-8dc0-421a25c235c3;#23;# אנגלית|bcd2f785-9433-481a-8dea-af8b5faa5f5c;#94;#שוק העבודה|e8cbe37b-9854-4874-8d11-a564beb678fb;#280;# עצמאים ומועסקים|2a75ac78-e6c0-4be2-a661-dc595a24c146;#279;# מחפשי עבודה|d5269784-9850-476e-99d3-c43f8d858d43;#278;# אינם משתתפים בכוח העבודה|83a4358f-397d-48d0-ab17-735dde27b656;#1208;# מושפע מקורונה|b0aa8790-023a-4c2e-8a4b-22adbef452ea;#27;#לוח|6b95aa8e-5cab-4c4c-8bab-5ee7b221131a</vt:lpwstr>
  </property>
  <property fmtid="{D5CDD505-2E9C-101B-9397-08002B2CF9AE}" pid="9" name="jb05328652cd4d188b8237060e08f6a6">
    <vt:lpwstr>לוח|6b95aa8e-5cab-4c4c-8bab-5ee7b221131a</vt:lpwstr>
  </property>
  <property fmtid="{D5CDD505-2E9C-101B-9397-08002B2CF9AE}" pid="10" name="CbsMMDItemType">
    <vt:lpwstr>27;#לוח|6b95aa8e-5cab-4c4c-8bab-5ee7b221131a</vt:lpwstr>
  </property>
  <property fmtid="{D5CDD505-2E9C-101B-9397-08002B2CF9AE}" pid="11" name="o2494bd4375f452fad1b646d6a811f44">
    <vt:lpwstr>חודשי|de59ed39-6635-4815-8dc0-421a25c235c3</vt:lpwstr>
  </property>
  <property fmtid="{D5CDD505-2E9C-101B-9397-08002B2CF9AE}" pid="12" name="CbsMMDSubjects">
    <vt:lpwstr>94;#שוק העבודה|e8cbe37b-9854-4874-8d11-a564beb678fb;#507;# שכירים|050e793c-163d-482d-8083-7f527495a81e;#280;# עצמאים ומועסקים|2a75ac78-e6c0-4be2-a661-dc595a24c146;#279;# מחפשי עבודה|d5269784-9850-476e-99d3-c43f8d858d43;#278;# אינם משתתפים בכוח העבודה|83a4358f-397d-48d0-ab17-735dde27b656;#1208;# מושפע מקורונה|b0aa8790-023a-4c2e-8a4b-22adbef452ea</vt:lpwstr>
  </property>
</Properties>
</file>